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/>
  <xr:revisionPtr revIDLastSave="0" documentId="13_ncr:10000001_{C10BCE6D-FE1F-45A1-B830-04191C6E9CA4}" xr6:coauthVersionLast="47" xr6:coauthVersionMax="47" xr10:uidLastSave="{00000000-0000-0000-0000-000000000000}"/>
  <bookViews>
    <workbookView xWindow="-110" yWindow="-110" windowWidth="19420" windowHeight="10300" firstSheet="3" activeTab="7" xr2:uid="{00000000-000D-0000-FFFF-FFFF00000000}"/>
  </bookViews>
  <sheets>
    <sheet name="CP" sheetId="13" r:id="rId1"/>
    <sheet name="RESUMO" sheetId="1" r:id="rId2"/>
    <sheet name="PLANILHA ORCAMENTARIA" sheetId="2" r:id="rId3"/>
    <sheet name="COMPOSICOES" sheetId="4" r:id="rId4"/>
    <sheet name="BDI " sheetId="14" r:id="rId5"/>
    <sheet name="ES" sheetId="15" r:id="rId6"/>
    <sheet name="CRONOGRAMA" sheetId="9" r:id="rId7"/>
    <sheet name="CURVA ABC" sheetId="17" r:id="rId8"/>
  </sheets>
  <externalReferences>
    <externalReference r:id="rId9"/>
  </externalReferences>
  <definedNames>
    <definedName name="_xlnm.Print_Area" localSheetId="4">'BDI '!$A$1:$B$48</definedName>
    <definedName name="_xlnm.Print_Area" localSheetId="3">COMPOSICOES!$A$1:$G$1134</definedName>
    <definedName name="_xlnm.Print_Area" localSheetId="0">CP!$A$1:$I$47</definedName>
    <definedName name="_xlnm.Print_Area" localSheetId="6">CRONOGRAMA!$A$1:$P$42</definedName>
    <definedName name="_xlnm.Print_Area" localSheetId="7">'CURVA ABC'!$A$1:$H$129</definedName>
    <definedName name="_xlnm.Print_Area" localSheetId="5">ES!$A$1:$E$64</definedName>
    <definedName name="_xlnm.Print_Area" localSheetId="2">'PLANILHA ORCAMENTARIA'!$A$1:$H$139</definedName>
    <definedName name="_xlnm.Print_Area" localSheetId="1">RESUMO!$A$1:$D$35</definedName>
    <definedName name="JR_PAGE_ANCHOR_0_1">RESUMO!$A$4</definedName>
    <definedName name="JR_PAGE_ANCHOR_1_1" localSheetId="7">'CURVA ABC'!$A$8</definedName>
    <definedName name="JR_PAGE_ANCHOR_1_1">'PLANILHA ORCAMENTARIA'!$A$8</definedName>
    <definedName name="JR_PAGE_ANCHOR_10_1">#REF!</definedName>
    <definedName name="JR_PAGE_ANCHOR_11_1">#REF!</definedName>
    <definedName name="JR_PAGE_ANCHOR_2_1">#REF!</definedName>
    <definedName name="JR_PAGE_ANCHOR_3_1">COMPOSICOES!#REF!</definedName>
    <definedName name="JR_PAGE_ANCHOR_4_1">#REF!</definedName>
    <definedName name="JR_PAGE_ANCHOR_5_1">#REF!</definedName>
    <definedName name="JR_PAGE_ANCHOR_6_1">#REF!</definedName>
    <definedName name="JR_PAGE_ANCHOR_7_1">#REF!</definedName>
    <definedName name="JR_PAGE_ANCHOR_8_1">CRONOGRAMA!#REF!</definedName>
    <definedName name="JR_PAGE_ANCHOR_9_1">#REF!</definedName>
    <definedName name="teste">#REF!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5" i="17" l="1"/>
  <c r="G115" i="17"/>
  <c r="F115" i="17"/>
  <c r="E115" i="17"/>
  <c r="H114" i="17"/>
  <c r="G114" i="17"/>
  <c r="F114" i="17"/>
  <c r="E114" i="17"/>
  <c r="H113" i="17"/>
  <c r="G113" i="17"/>
  <c r="F113" i="17"/>
  <c r="E113" i="17"/>
  <c r="H112" i="17"/>
  <c r="G112" i="17"/>
  <c r="F112" i="17"/>
  <c r="E112" i="17"/>
  <c r="H111" i="17"/>
  <c r="G111" i="17"/>
  <c r="F111" i="17"/>
  <c r="E111" i="17"/>
  <c r="H110" i="17"/>
  <c r="G110" i="17"/>
  <c r="F110" i="17"/>
  <c r="E110" i="17"/>
  <c r="H109" i="17"/>
  <c r="G109" i="17"/>
  <c r="F109" i="17"/>
  <c r="E109" i="17"/>
  <c r="H108" i="17"/>
  <c r="G108" i="17"/>
  <c r="F108" i="17"/>
  <c r="E108" i="17"/>
  <c r="H107" i="17"/>
  <c r="G107" i="17"/>
  <c r="F107" i="17"/>
  <c r="E107" i="17"/>
  <c r="H106" i="17"/>
  <c r="G106" i="17"/>
  <c r="F106" i="17"/>
  <c r="E106" i="17"/>
  <c r="H105" i="17"/>
  <c r="G105" i="17"/>
  <c r="F105" i="17"/>
  <c r="E105" i="17"/>
  <c r="H104" i="17"/>
  <c r="G104" i="17"/>
  <c r="F104" i="17"/>
  <c r="E104" i="17"/>
  <c r="H103" i="17"/>
  <c r="G103" i="17"/>
  <c r="F103" i="17"/>
  <c r="E103" i="17"/>
  <c r="H102" i="17"/>
  <c r="G102" i="17"/>
  <c r="F102" i="17"/>
  <c r="E102" i="17"/>
  <c r="H101" i="17"/>
  <c r="G101" i="17"/>
  <c r="F101" i="17"/>
  <c r="E101" i="17"/>
  <c r="H100" i="17"/>
  <c r="G100" i="17"/>
  <c r="F100" i="17"/>
  <c r="E100" i="17"/>
  <c r="H99" i="17"/>
  <c r="G99" i="17"/>
  <c r="F99" i="17"/>
  <c r="E99" i="17"/>
  <c r="H98" i="17"/>
  <c r="G98" i="17"/>
  <c r="F98" i="17"/>
  <c r="E98" i="17"/>
  <c r="H97" i="17"/>
  <c r="G97" i="17"/>
  <c r="F97" i="17"/>
  <c r="E97" i="17"/>
  <c r="H96" i="17"/>
  <c r="G96" i="17"/>
  <c r="F96" i="17"/>
  <c r="E96" i="17"/>
  <c r="H95" i="17"/>
  <c r="G95" i="17"/>
  <c r="F95" i="17"/>
  <c r="E95" i="17"/>
  <c r="H94" i="17"/>
  <c r="G94" i="17"/>
  <c r="F94" i="17"/>
  <c r="E94" i="17"/>
  <c r="H93" i="17"/>
  <c r="G93" i="17"/>
  <c r="F93" i="17"/>
  <c r="E93" i="17"/>
  <c r="H92" i="17"/>
  <c r="G92" i="17"/>
  <c r="F92" i="17"/>
  <c r="E92" i="17"/>
  <c r="H91" i="17"/>
  <c r="G91" i="17"/>
  <c r="F91" i="17"/>
  <c r="E91" i="17"/>
  <c r="H90" i="17"/>
  <c r="G90" i="17"/>
  <c r="F90" i="17"/>
  <c r="E90" i="17"/>
  <c r="H89" i="17"/>
  <c r="G89" i="17"/>
  <c r="F89" i="17"/>
  <c r="E89" i="17"/>
  <c r="H88" i="17"/>
  <c r="G88" i="17"/>
  <c r="F88" i="17"/>
  <c r="E88" i="17"/>
  <c r="H87" i="17"/>
  <c r="G87" i="17"/>
  <c r="F87" i="17"/>
  <c r="E87" i="17"/>
  <c r="H86" i="17"/>
  <c r="G86" i="17"/>
  <c r="F86" i="17"/>
  <c r="E86" i="17"/>
  <c r="H85" i="17"/>
  <c r="G85" i="17"/>
  <c r="F85" i="17"/>
  <c r="E85" i="17"/>
  <c r="H84" i="17"/>
  <c r="G84" i="17"/>
  <c r="F84" i="17"/>
  <c r="E84" i="17"/>
  <c r="H83" i="17"/>
  <c r="G83" i="17"/>
  <c r="F83" i="17"/>
  <c r="E83" i="17"/>
  <c r="H82" i="17"/>
  <c r="G82" i="17"/>
  <c r="F82" i="17"/>
  <c r="E82" i="17"/>
  <c r="H81" i="17"/>
  <c r="G81" i="17"/>
  <c r="F81" i="17"/>
  <c r="E81" i="17"/>
  <c r="H80" i="17"/>
  <c r="G80" i="17"/>
  <c r="F80" i="17"/>
  <c r="E80" i="17"/>
  <c r="H79" i="17"/>
  <c r="G79" i="17"/>
  <c r="F79" i="17"/>
  <c r="E79" i="17"/>
  <c r="H78" i="17"/>
  <c r="G78" i="17"/>
  <c r="F78" i="17"/>
  <c r="E78" i="17"/>
  <c r="H77" i="17"/>
  <c r="G77" i="17"/>
  <c r="F77" i="17"/>
  <c r="E77" i="17"/>
  <c r="H76" i="17"/>
  <c r="G76" i="17"/>
  <c r="F76" i="17"/>
  <c r="E76" i="17"/>
  <c r="H75" i="17"/>
  <c r="G75" i="17"/>
  <c r="F75" i="17"/>
  <c r="E75" i="17"/>
  <c r="H74" i="17"/>
  <c r="G74" i="17"/>
  <c r="F74" i="17"/>
  <c r="E74" i="17"/>
  <c r="H73" i="17"/>
  <c r="G73" i="17"/>
  <c r="F73" i="17"/>
  <c r="E73" i="17"/>
  <c r="H72" i="17"/>
  <c r="G72" i="17"/>
  <c r="F72" i="17"/>
  <c r="E72" i="17"/>
  <c r="H71" i="17"/>
  <c r="G71" i="17"/>
  <c r="F71" i="17"/>
  <c r="E71" i="17"/>
  <c r="H70" i="17"/>
  <c r="G70" i="17"/>
  <c r="F70" i="17"/>
  <c r="E70" i="17"/>
  <c r="H69" i="17"/>
  <c r="G69" i="17"/>
  <c r="F69" i="17"/>
  <c r="E69" i="17"/>
  <c r="H68" i="17"/>
  <c r="G68" i="17"/>
  <c r="F68" i="17"/>
  <c r="E68" i="17"/>
  <c r="H67" i="17"/>
  <c r="G67" i="17"/>
  <c r="F67" i="17"/>
  <c r="E67" i="17"/>
  <c r="H66" i="17"/>
  <c r="G66" i="17"/>
  <c r="F66" i="17"/>
  <c r="E66" i="17"/>
  <c r="H65" i="17"/>
  <c r="G65" i="17"/>
  <c r="F65" i="17"/>
  <c r="E65" i="17"/>
  <c r="H64" i="17"/>
  <c r="G64" i="17"/>
  <c r="F64" i="17"/>
  <c r="E64" i="17"/>
  <c r="H63" i="17"/>
  <c r="G63" i="17"/>
  <c r="F63" i="17"/>
  <c r="E63" i="17"/>
  <c r="H62" i="17"/>
  <c r="G62" i="17"/>
  <c r="F62" i="17"/>
  <c r="E62" i="17"/>
  <c r="H61" i="17"/>
  <c r="G61" i="17"/>
  <c r="F61" i="17"/>
  <c r="E61" i="17"/>
  <c r="H60" i="17"/>
  <c r="G60" i="17"/>
  <c r="F60" i="17"/>
  <c r="E60" i="17"/>
  <c r="H59" i="17"/>
  <c r="G59" i="17"/>
  <c r="F59" i="17"/>
  <c r="E59" i="17"/>
  <c r="H58" i="17"/>
  <c r="G58" i="17"/>
  <c r="F58" i="17"/>
  <c r="E58" i="17"/>
  <c r="H57" i="17"/>
  <c r="G57" i="17"/>
  <c r="F57" i="17"/>
  <c r="E57" i="17"/>
  <c r="H56" i="17"/>
  <c r="G56" i="17"/>
  <c r="F56" i="17"/>
  <c r="E56" i="17"/>
  <c r="H55" i="17"/>
  <c r="G55" i="17"/>
  <c r="F55" i="17"/>
  <c r="E55" i="17"/>
  <c r="H54" i="17"/>
  <c r="G54" i="17"/>
  <c r="F54" i="17"/>
  <c r="E54" i="17"/>
  <c r="H53" i="17"/>
  <c r="G53" i="17"/>
  <c r="F53" i="17"/>
  <c r="E53" i="17"/>
  <c r="H52" i="17"/>
  <c r="G52" i="17"/>
  <c r="F52" i="17"/>
  <c r="E52" i="17"/>
  <c r="H51" i="17"/>
  <c r="G51" i="17"/>
  <c r="F51" i="17"/>
  <c r="E51" i="17"/>
  <c r="H50" i="17"/>
  <c r="G50" i="17"/>
  <c r="F50" i="17"/>
  <c r="E50" i="17"/>
  <c r="H49" i="17"/>
  <c r="G49" i="17"/>
  <c r="F49" i="17"/>
  <c r="E49" i="17"/>
  <c r="H48" i="17"/>
  <c r="G48" i="17"/>
  <c r="F48" i="17"/>
  <c r="E48" i="17"/>
  <c r="H47" i="17"/>
  <c r="G47" i="17"/>
  <c r="F47" i="17"/>
  <c r="E47" i="17"/>
  <c r="H46" i="17"/>
  <c r="G46" i="17"/>
  <c r="F46" i="17"/>
  <c r="E46" i="17"/>
  <c r="H45" i="17"/>
  <c r="G45" i="17"/>
  <c r="F45" i="17"/>
  <c r="E45" i="17"/>
  <c r="H44" i="17"/>
  <c r="G44" i="17"/>
  <c r="F44" i="17"/>
  <c r="E44" i="17"/>
  <c r="H43" i="17"/>
  <c r="G43" i="17"/>
  <c r="F43" i="17"/>
  <c r="E43" i="17"/>
  <c r="H42" i="17"/>
  <c r="G42" i="17"/>
  <c r="F42" i="17"/>
  <c r="E42" i="17"/>
  <c r="H41" i="17"/>
  <c r="G41" i="17"/>
  <c r="F41" i="17"/>
  <c r="E41" i="17"/>
  <c r="H40" i="17"/>
  <c r="G40" i="17"/>
  <c r="F40" i="17"/>
  <c r="E40" i="17"/>
  <c r="H39" i="17"/>
  <c r="G39" i="17"/>
  <c r="F39" i="17"/>
  <c r="E39" i="17"/>
  <c r="H38" i="17"/>
  <c r="G38" i="17"/>
  <c r="F38" i="17"/>
  <c r="E38" i="17"/>
  <c r="H37" i="17"/>
  <c r="G37" i="17"/>
  <c r="F37" i="17"/>
  <c r="E37" i="17"/>
  <c r="H36" i="17"/>
  <c r="G36" i="17"/>
  <c r="F36" i="17"/>
  <c r="E36" i="17"/>
  <c r="H35" i="17"/>
  <c r="G35" i="17"/>
  <c r="F35" i="17"/>
  <c r="E35" i="17"/>
  <c r="H34" i="17"/>
  <c r="G34" i="17"/>
  <c r="F34" i="17"/>
  <c r="E34" i="17"/>
  <c r="H33" i="17"/>
  <c r="G33" i="17"/>
  <c r="F33" i="17"/>
  <c r="E33" i="17"/>
  <c r="H32" i="17"/>
  <c r="G32" i="17"/>
  <c r="F32" i="17"/>
  <c r="E32" i="17"/>
  <c r="H31" i="17"/>
  <c r="G31" i="17"/>
  <c r="F31" i="17"/>
  <c r="E31" i="17"/>
  <c r="H30" i="17"/>
  <c r="G30" i="17"/>
  <c r="F30" i="17"/>
  <c r="E30" i="17"/>
  <c r="H29" i="17"/>
  <c r="G29" i="17"/>
  <c r="F29" i="17"/>
  <c r="E29" i="17"/>
  <c r="H28" i="17"/>
  <c r="G28" i="17"/>
  <c r="F28" i="17"/>
  <c r="E28" i="17"/>
  <c r="H27" i="17"/>
  <c r="G27" i="17"/>
  <c r="F27" i="17"/>
  <c r="E27" i="17"/>
  <c r="H26" i="17"/>
  <c r="G26" i="17"/>
  <c r="F26" i="17"/>
  <c r="E26" i="17"/>
  <c r="H25" i="17"/>
  <c r="G25" i="17"/>
  <c r="F25" i="17"/>
  <c r="E25" i="17"/>
  <c r="H24" i="17"/>
  <c r="G24" i="17"/>
  <c r="F24" i="17"/>
  <c r="E24" i="17"/>
  <c r="H23" i="17"/>
  <c r="G23" i="17"/>
  <c r="F23" i="17"/>
  <c r="E23" i="17"/>
  <c r="H22" i="17"/>
  <c r="G22" i="17"/>
  <c r="F22" i="17"/>
  <c r="E22" i="17"/>
  <c r="H21" i="17"/>
  <c r="G21" i="17"/>
  <c r="F21" i="17"/>
  <c r="E21" i="17"/>
  <c r="H20" i="17"/>
  <c r="G20" i="17"/>
  <c r="F20" i="17"/>
  <c r="E20" i="17"/>
  <c r="H19" i="17"/>
  <c r="G19" i="17"/>
  <c r="F19" i="17"/>
  <c r="E19" i="17"/>
  <c r="H18" i="17"/>
  <c r="G18" i="17"/>
  <c r="F18" i="17"/>
  <c r="E18" i="17"/>
  <c r="H17" i="17"/>
  <c r="G17" i="17"/>
  <c r="F17" i="17"/>
  <c r="E17" i="17"/>
  <c r="H16" i="17"/>
  <c r="G16" i="17"/>
  <c r="F16" i="17"/>
  <c r="E16" i="17"/>
  <c r="H15" i="17"/>
  <c r="G15" i="17"/>
  <c r="F15" i="17"/>
  <c r="E15" i="17"/>
  <c r="H14" i="17"/>
  <c r="G14" i="17"/>
  <c r="F14" i="17"/>
  <c r="E14" i="17"/>
  <c r="J13" i="17"/>
  <c r="H13" i="17"/>
  <c r="G13" i="17"/>
  <c r="F13" i="17"/>
  <c r="E13" i="17"/>
  <c r="O31" i="9"/>
  <c r="N31" i="9"/>
  <c r="M31" i="9"/>
  <c r="L31" i="9"/>
  <c r="K31" i="9"/>
  <c r="J31" i="9"/>
  <c r="I31" i="9"/>
  <c r="H31" i="9"/>
  <c r="G31" i="9"/>
  <c r="F31" i="9"/>
  <c r="E31" i="9"/>
  <c r="D31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C30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C27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C25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3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C21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C19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7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5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C13" i="9"/>
  <c r="E47" i="15"/>
  <c r="D47" i="15"/>
  <c r="E45" i="15"/>
  <c r="D45" i="15"/>
  <c r="E40" i="15"/>
  <c r="D40" i="15"/>
  <c r="E33" i="15"/>
  <c r="D33" i="15"/>
  <c r="E21" i="15"/>
  <c r="D21" i="15"/>
  <c r="B24" i="14"/>
  <c r="B17" i="14"/>
  <c r="G1122" i="4"/>
  <c r="G1121" i="4"/>
  <c r="G1120" i="4"/>
  <c r="G1116" i="4"/>
  <c r="G1115" i="4"/>
  <c r="G1114" i="4"/>
  <c r="G1110" i="4"/>
  <c r="G1109" i="4"/>
  <c r="G1108" i="4"/>
  <c r="G1104" i="4"/>
  <c r="G1103" i="4"/>
  <c r="G1102" i="4"/>
  <c r="G1098" i="4"/>
  <c r="G1097" i="4"/>
  <c r="G1096" i="4"/>
  <c r="G1092" i="4"/>
  <c r="G1091" i="4"/>
  <c r="G1090" i="4"/>
  <c r="G1086" i="4"/>
  <c r="G1085" i="4"/>
  <c r="G1084" i="4"/>
  <c r="G1080" i="4"/>
  <c r="G1079" i="4"/>
  <c r="G1078" i="4"/>
  <c r="G1074" i="4"/>
  <c r="G1073" i="4"/>
  <c r="G1072" i="4"/>
  <c r="G1068" i="4"/>
  <c r="G1067" i="4"/>
  <c r="G1066" i="4"/>
  <c r="F1066" i="4"/>
  <c r="G1065" i="4"/>
  <c r="F1065" i="4"/>
  <c r="G1064" i="4"/>
  <c r="F1064" i="4"/>
  <c r="G1062" i="4"/>
  <c r="G1061" i="4"/>
  <c r="G1060" i="4"/>
  <c r="G1059" i="4"/>
  <c r="G1058" i="4"/>
  <c r="G1057" i="4"/>
  <c r="G1056" i="4"/>
  <c r="G1052" i="4"/>
  <c r="G1051" i="4"/>
  <c r="G1050" i="4"/>
  <c r="F1050" i="4"/>
  <c r="G1049" i="4"/>
  <c r="F1049" i="4"/>
  <c r="G1047" i="4"/>
  <c r="G1046" i="4"/>
  <c r="G1045" i="4"/>
  <c r="G1044" i="4"/>
  <c r="G1043" i="4"/>
  <c r="G1042" i="4"/>
  <c r="G1041" i="4"/>
  <c r="G1037" i="4"/>
  <c r="G1036" i="4"/>
  <c r="G1035" i="4"/>
  <c r="G1031" i="4"/>
  <c r="G1030" i="4"/>
  <c r="G1029" i="4"/>
  <c r="G1025" i="4"/>
  <c r="G1024" i="4"/>
  <c r="G1023" i="4"/>
  <c r="F1023" i="4"/>
  <c r="G1022" i="4"/>
  <c r="F1022" i="4"/>
  <c r="G1020" i="4"/>
  <c r="G1019" i="4"/>
  <c r="G1015" i="4"/>
  <c r="G1014" i="4"/>
  <c r="G1013" i="4"/>
  <c r="G1009" i="4"/>
  <c r="G1008" i="4"/>
  <c r="G1007" i="4"/>
  <c r="G1003" i="4"/>
  <c r="G1002" i="4"/>
  <c r="G1001" i="4"/>
  <c r="G1000" i="4"/>
  <c r="G999" i="4"/>
  <c r="G998" i="4"/>
  <c r="G997" i="4"/>
  <c r="G996" i="4"/>
  <c r="G992" i="4"/>
  <c r="G991" i="4"/>
  <c r="G990" i="4"/>
  <c r="G989" i="4"/>
  <c r="G988" i="4"/>
  <c r="G987" i="4"/>
  <c r="G986" i="4"/>
  <c r="G985" i="4"/>
  <c r="G981" i="4"/>
  <c r="G980" i="4"/>
  <c r="G979" i="4"/>
  <c r="G978" i="4"/>
  <c r="G977" i="4"/>
  <c r="G976" i="4"/>
  <c r="G975" i="4"/>
  <c r="G974" i="4"/>
  <c r="G970" i="4"/>
  <c r="G969" i="4"/>
  <c r="G968" i="4"/>
  <c r="G966" i="4"/>
  <c r="G965" i="4"/>
  <c r="F965" i="4"/>
  <c r="G964" i="4"/>
  <c r="F964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5" i="4"/>
  <c r="G944" i="4"/>
  <c r="G943" i="4"/>
  <c r="G942" i="4"/>
  <c r="G940" i="4"/>
  <c r="G939" i="4"/>
  <c r="G937" i="4"/>
  <c r="G936" i="4"/>
  <c r="G935" i="4"/>
  <c r="G931" i="4"/>
  <c r="G930" i="4"/>
  <c r="G929" i="4"/>
  <c r="G927" i="4"/>
  <c r="G926" i="4"/>
  <c r="F926" i="4"/>
  <c r="G925" i="4"/>
  <c r="F925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6" i="4"/>
  <c r="G905" i="4"/>
  <c r="G904" i="4"/>
  <c r="G903" i="4"/>
  <c r="G901" i="4"/>
  <c r="G900" i="4"/>
  <c r="G896" i="4"/>
  <c r="G895" i="4"/>
  <c r="G894" i="4"/>
  <c r="F894" i="4"/>
  <c r="G893" i="4"/>
  <c r="F893" i="4"/>
  <c r="G891" i="4"/>
  <c r="G890" i="4"/>
  <c r="G889" i="4"/>
  <c r="G885" i="4"/>
  <c r="G884" i="4"/>
  <c r="G883" i="4"/>
  <c r="F883" i="4"/>
  <c r="G882" i="4"/>
  <c r="F882" i="4"/>
  <c r="G880" i="4"/>
  <c r="G879" i="4"/>
  <c r="G878" i="4"/>
  <c r="G874" i="4"/>
  <c r="G873" i="4"/>
  <c r="G872" i="4"/>
  <c r="F872" i="4"/>
  <c r="G871" i="4"/>
  <c r="F871" i="4"/>
  <c r="G869" i="4"/>
  <c r="G868" i="4"/>
  <c r="G867" i="4"/>
  <c r="G863" i="4"/>
  <c r="G862" i="4"/>
  <c r="G861" i="4"/>
  <c r="F861" i="4"/>
  <c r="G860" i="4"/>
  <c r="F860" i="4"/>
  <c r="G858" i="4"/>
  <c r="G857" i="4"/>
  <c r="G856" i="4"/>
  <c r="G852" i="4"/>
  <c r="G851" i="4"/>
  <c r="G850" i="4"/>
  <c r="F850" i="4"/>
  <c r="G849" i="4"/>
  <c r="F849" i="4"/>
  <c r="G847" i="4"/>
  <c r="G846" i="4"/>
  <c r="G845" i="4"/>
  <c r="G841" i="4"/>
  <c r="G840" i="4"/>
  <c r="G839" i="4"/>
  <c r="G835" i="4"/>
  <c r="G834" i="4"/>
  <c r="G833" i="4"/>
  <c r="G829" i="4"/>
  <c r="G828" i="4"/>
  <c r="G827" i="4"/>
  <c r="F827" i="4"/>
  <c r="G826" i="4"/>
  <c r="F826" i="4"/>
  <c r="G824" i="4"/>
  <c r="G823" i="4"/>
  <c r="G822" i="4"/>
  <c r="G821" i="4"/>
  <c r="G820" i="4"/>
  <c r="G819" i="4"/>
  <c r="G818" i="4"/>
  <c r="G814" i="4"/>
  <c r="G813" i="4"/>
  <c r="G812" i="4"/>
  <c r="F812" i="4"/>
  <c r="G811" i="4"/>
  <c r="F811" i="4"/>
  <c r="G809" i="4"/>
  <c r="G804" i="4"/>
  <c r="G803" i="4"/>
  <c r="G802" i="4"/>
  <c r="G798" i="4"/>
  <c r="G797" i="4"/>
  <c r="G796" i="4"/>
  <c r="G792" i="4"/>
  <c r="G791" i="4"/>
  <c r="G790" i="4"/>
  <c r="F790" i="4"/>
  <c r="I789" i="4"/>
  <c r="G789" i="4"/>
  <c r="F789" i="4"/>
  <c r="G787" i="4"/>
  <c r="G786" i="4"/>
  <c r="G782" i="4"/>
  <c r="G781" i="4"/>
  <c r="G780" i="4"/>
  <c r="F780" i="4"/>
  <c r="G779" i="4"/>
  <c r="G777" i="4"/>
  <c r="G776" i="4"/>
  <c r="G775" i="4"/>
  <c r="G771" i="4"/>
  <c r="G770" i="4"/>
  <c r="G769" i="4"/>
  <c r="G765" i="4"/>
  <c r="G764" i="4"/>
  <c r="G763" i="4"/>
  <c r="G759" i="4"/>
  <c r="G758" i="4"/>
  <c r="G757" i="4"/>
  <c r="G753" i="4"/>
  <c r="G752" i="4"/>
  <c r="G751" i="4"/>
  <c r="G747" i="4"/>
  <c r="G746" i="4"/>
  <c r="G745" i="4"/>
  <c r="G741" i="4"/>
  <c r="G740" i="4"/>
  <c r="G739" i="4"/>
  <c r="F739" i="4"/>
  <c r="G738" i="4"/>
  <c r="F738" i="4"/>
  <c r="G736" i="4"/>
  <c r="G735" i="4"/>
  <c r="G731" i="4"/>
  <c r="G730" i="4"/>
  <c r="G729" i="4"/>
  <c r="G728" i="4"/>
  <c r="G726" i="4"/>
  <c r="G725" i="4"/>
  <c r="G724" i="4"/>
  <c r="G723" i="4"/>
  <c r="G722" i="4"/>
  <c r="G718" i="4"/>
  <c r="G717" i="4"/>
  <c r="G716" i="4"/>
  <c r="F716" i="4"/>
  <c r="G715" i="4"/>
  <c r="F715" i="4"/>
  <c r="G713" i="4"/>
  <c r="G712" i="4"/>
  <c r="G708" i="4"/>
  <c r="G707" i="4"/>
  <c r="G706" i="4"/>
  <c r="G702" i="4"/>
  <c r="G701" i="4"/>
  <c r="G700" i="4"/>
  <c r="F700" i="4"/>
  <c r="G699" i="4"/>
  <c r="F699" i="4"/>
  <c r="G697" i="4"/>
  <c r="G696" i="4"/>
  <c r="G695" i="4"/>
  <c r="G694" i="4"/>
  <c r="G690" i="4"/>
  <c r="G689" i="4"/>
  <c r="G688" i="4"/>
  <c r="F688" i="4"/>
  <c r="G687" i="4"/>
  <c r="F687" i="4"/>
  <c r="G685" i="4"/>
  <c r="G684" i="4"/>
  <c r="G683" i="4"/>
  <c r="G682" i="4"/>
  <c r="G678" i="4"/>
  <c r="G677" i="4"/>
  <c r="G676" i="4"/>
  <c r="G675" i="4"/>
  <c r="G673" i="4"/>
  <c r="G672" i="4"/>
  <c r="G671" i="4"/>
  <c r="G670" i="4"/>
  <c r="G666" i="4"/>
  <c r="G665" i="4"/>
  <c r="G664" i="4"/>
  <c r="G663" i="4"/>
  <c r="G661" i="4"/>
  <c r="G660" i="4"/>
  <c r="G659" i="4"/>
  <c r="G655" i="4"/>
  <c r="G654" i="4"/>
  <c r="G653" i="4"/>
  <c r="F653" i="4"/>
  <c r="G652" i="4"/>
  <c r="F652" i="4"/>
  <c r="G650" i="4"/>
  <c r="G649" i="4"/>
  <c r="G648" i="4"/>
  <c r="G647" i="4"/>
  <c r="G643" i="4"/>
  <c r="G642" i="4"/>
  <c r="G641" i="4"/>
  <c r="F641" i="4"/>
  <c r="G640" i="4"/>
  <c r="F640" i="4"/>
  <c r="G638" i="4"/>
  <c r="G637" i="4"/>
  <c r="G636" i="4"/>
  <c r="G635" i="4"/>
  <c r="G631" i="4"/>
  <c r="G630" i="4"/>
  <c r="G629" i="4"/>
  <c r="G628" i="4"/>
  <c r="G626" i="4"/>
  <c r="G625" i="4"/>
  <c r="G624" i="4"/>
  <c r="G623" i="4"/>
  <c r="G622" i="4"/>
  <c r="G618" i="4"/>
  <c r="G617" i="4"/>
  <c r="G616" i="4"/>
  <c r="G615" i="4"/>
  <c r="G613" i="4"/>
  <c r="G612" i="4"/>
  <c r="G611" i="4"/>
  <c r="G610" i="4"/>
  <c r="G609" i="4"/>
  <c r="G605" i="4"/>
  <c r="G604" i="4"/>
  <c r="G603" i="4"/>
  <c r="G599" i="4"/>
  <c r="G598" i="4"/>
  <c r="G597" i="4"/>
  <c r="G596" i="4"/>
  <c r="G594" i="4"/>
  <c r="G593" i="4"/>
  <c r="G592" i="4"/>
  <c r="G591" i="4"/>
  <c r="G590" i="4"/>
  <c r="G586" i="4"/>
  <c r="G585" i="4"/>
  <c r="G584" i="4"/>
  <c r="F584" i="4"/>
  <c r="G583" i="4"/>
  <c r="F583" i="4"/>
  <c r="G581" i="4"/>
  <c r="G580" i="4"/>
  <c r="G576" i="4"/>
  <c r="G575" i="4"/>
  <c r="G574" i="4"/>
  <c r="G573" i="4"/>
  <c r="G571" i="4"/>
  <c r="G570" i="4"/>
  <c r="G569" i="4"/>
  <c r="G568" i="4"/>
  <c r="G567" i="4"/>
  <c r="G563" i="4"/>
  <c r="G562" i="4"/>
  <c r="G561" i="4"/>
  <c r="G560" i="4"/>
  <c r="G558" i="4"/>
  <c r="G557" i="4"/>
  <c r="G556" i="4"/>
  <c r="G555" i="4"/>
  <c r="G554" i="4"/>
  <c r="G550" i="4"/>
  <c r="G549" i="4"/>
  <c r="G548" i="4"/>
  <c r="G547" i="4"/>
  <c r="G545" i="4"/>
  <c r="G544" i="4"/>
  <c r="G543" i="4"/>
  <c r="G542" i="4"/>
  <c r="G541" i="4"/>
  <c r="G537" i="4"/>
  <c r="G536" i="4"/>
  <c r="G535" i="4"/>
  <c r="G534" i="4"/>
  <c r="G532" i="4"/>
  <c r="G531" i="4"/>
  <c r="G530" i="4"/>
  <c r="G529" i="4"/>
  <c r="G528" i="4"/>
  <c r="G524" i="4"/>
  <c r="G523" i="4"/>
  <c r="G522" i="4"/>
  <c r="G521" i="4"/>
  <c r="G519" i="4"/>
  <c r="G518" i="4"/>
  <c r="G517" i="4"/>
  <c r="G516" i="4"/>
  <c r="G515" i="4"/>
  <c r="G511" i="4"/>
  <c r="G510" i="4"/>
  <c r="G509" i="4"/>
  <c r="G508" i="4"/>
  <c r="G506" i="4"/>
  <c r="G505" i="4"/>
  <c r="G504" i="4"/>
  <c r="G503" i="4"/>
  <c r="G502" i="4"/>
  <c r="G498" i="4"/>
  <c r="G497" i="4"/>
  <c r="G496" i="4"/>
  <c r="G495" i="4"/>
  <c r="G493" i="4"/>
  <c r="G492" i="4"/>
  <c r="G491" i="4"/>
  <c r="G490" i="4"/>
  <c r="G489" i="4"/>
  <c r="G485" i="4"/>
  <c r="G484" i="4"/>
  <c r="G483" i="4"/>
  <c r="G482" i="4"/>
  <c r="G480" i="4"/>
  <c r="G479" i="4"/>
  <c r="G478" i="4"/>
  <c r="G477" i="4"/>
  <c r="G476" i="4"/>
  <c r="G472" i="4"/>
  <c r="G471" i="4"/>
  <c r="G470" i="4"/>
  <c r="G469" i="4"/>
  <c r="G467" i="4"/>
  <c r="G466" i="4"/>
  <c r="G465" i="4"/>
  <c r="G464" i="4"/>
  <c r="G463" i="4"/>
  <c r="G459" i="4"/>
  <c r="G458" i="4"/>
  <c r="G457" i="4"/>
  <c r="G456" i="4"/>
  <c r="G454" i="4"/>
  <c r="G453" i="4"/>
  <c r="G452" i="4"/>
  <c r="G451" i="4"/>
  <c r="G450" i="4"/>
  <c r="G446" i="4"/>
  <c r="G445" i="4"/>
  <c r="G444" i="4"/>
  <c r="G443" i="4"/>
  <c r="G441" i="4"/>
  <c r="G440" i="4"/>
  <c r="G439" i="4"/>
  <c r="G438" i="4"/>
  <c r="G437" i="4"/>
  <c r="G433" i="4"/>
  <c r="G432" i="4"/>
  <c r="G431" i="4"/>
  <c r="G430" i="4"/>
  <c r="G428" i="4"/>
  <c r="G427" i="4"/>
  <c r="G426" i="4"/>
  <c r="G425" i="4"/>
  <c r="G424" i="4"/>
  <c r="G420" i="4"/>
  <c r="G419" i="4"/>
  <c r="G418" i="4"/>
  <c r="G417" i="4"/>
  <c r="G415" i="4"/>
  <c r="G414" i="4"/>
  <c r="G413" i="4"/>
  <c r="G412" i="4"/>
  <c r="G411" i="4"/>
  <c r="G407" i="4"/>
  <c r="G406" i="4"/>
  <c r="G405" i="4"/>
  <c r="G404" i="4"/>
  <c r="G402" i="4"/>
  <c r="G401" i="4"/>
  <c r="G400" i="4"/>
  <c r="G399" i="4"/>
  <c r="G398" i="4"/>
  <c r="G394" i="4"/>
  <c r="G393" i="4"/>
  <c r="G392" i="4"/>
  <c r="G391" i="4"/>
  <c r="G389" i="4"/>
  <c r="G388" i="4"/>
  <c r="G387" i="4"/>
  <c r="G386" i="4"/>
  <c r="G385" i="4"/>
  <c r="G381" i="4"/>
  <c r="G380" i="4"/>
  <c r="G379" i="4"/>
  <c r="G378" i="4"/>
  <c r="G376" i="4"/>
  <c r="G375" i="4"/>
  <c r="G374" i="4"/>
  <c r="G373" i="4"/>
  <c r="G372" i="4"/>
  <c r="G368" i="4"/>
  <c r="G367" i="4"/>
  <c r="G366" i="4"/>
  <c r="G365" i="4"/>
  <c r="G363" i="4"/>
  <c r="G362" i="4"/>
  <c r="G361" i="4"/>
  <c r="G360" i="4"/>
  <c r="G359" i="4"/>
  <c r="G355" i="4"/>
  <c r="G354" i="4"/>
  <c r="G353" i="4"/>
  <c r="G352" i="4"/>
  <c r="G350" i="4"/>
  <c r="G349" i="4"/>
  <c r="G348" i="4"/>
  <c r="G347" i="4"/>
  <c r="G346" i="4"/>
  <c r="G342" i="4"/>
  <c r="G341" i="4"/>
  <c r="G340" i="4"/>
  <c r="F340" i="4"/>
  <c r="G339" i="4"/>
  <c r="F339" i="4"/>
  <c r="G337" i="4"/>
  <c r="G336" i="4"/>
  <c r="G335" i="4"/>
  <c r="G334" i="4"/>
  <c r="G333" i="4"/>
  <c r="G329" i="4"/>
  <c r="G328" i="4"/>
  <c r="G327" i="4"/>
  <c r="F327" i="4"/>
  <c r="G326" i="4"/>
  <c r="F326" i="4"/>
  <c r="G324" i="4"/>
  <c r="G323" i="4"/>
  <c r="G322" i="4"/>
  <c r="G321" i="4"/>
  <c r="G320" i="4"/>
  <c r="G316" i="4"/>
  <c r="G315" i="4"/>
  <c r="G314" i="4"/>
  <c r="F314" i="4"/>
  <c r="G313" i="4"/>
  <c r="F313" i="4"/>
  <c r="G311" i="4"/>
  <c r="G310" i="4"/>
  <c r="G309" i="4"/>
  <c r="G308" i="4"/>
  <c r="G307" i="4"/>
  <c r="G303" i="4"/>
  <c r="G302" i="4"/>
  <c r="G301" i="4"/>
  <c r="F301" i="4"/>
  <c r="G300" i="4"/>
  <c r="F300" i="4"/>
  <c r="G298" i="4"/>
  <c r="G297" i="4"/>
  <c r="G296" i="4"/>
  <c r="G295" i="4"/>
  <c r="G294" i="4"/>
  <c r="G290" i="4"/>
  <c r="G289" i="4"/>
  <c r="G288" i="4"/>
  <c r="F288" i="4"/>
  <c r="G287" i="4"/>
  <c r="F287" i="4"/>
  <c r="G285" i="4"/>
  <c r="G284" i="4"/>
  <c r="G283" i="4"/>
  <c r="G282" i="4"/>
  <c r="G281" i="4"/>
  <c r="G277" i="4"/>
  <c r="G276" i="4"/>
  <c r="G275" i="4"/>
  <c r="F275" i="4"/>
  <c r="G274" i="4"/>
  <c r="F274" i="4"/>
  <c r="G272" i="4"/>
  <c r="G271" i="4"/>
  <c r="G270" i="4"/>
  <c r="G269" i="4"/>
  <c r="G268" i="4"/>
  <c r="G264" i="4"/>
  <c r="G263" i="4"/>
  <c r="G262" i="4"/>
  <c r="F262" i="4"/>
  <c r="G261" i="4"/>
  <c r="F261" i="4"/>
  <c r="G259" i="4"/>
  <c r="G258" i="4"/>
  <c r="G257" i="4"/>
  <c r="G256" i="4"/>
  <c r="G255" i="4"/>
  <c r="G251" i="4"/>
  <c r="G250" i="4"/>
  <c r="G249" i="4"/>
  <c r="F249" i="4"/>
  <c r="G248" i="4"/>
  <c r="F248" i="4"/>
  <c r="G246" i="4"/>
  <c r="G245" i="4"/>
  <c r="G244" i="4"/>
  <c r="G243" i="4"/>
  <c r="G242" i="4"/>
  <c r="G238" i="4"/>
  <c r="G237" i="4"/>
  <c r="G236" i="4"/>
  <c r="F236" i="4"/>
  <c r="G235" i="4"/>
  <c r="F235" i="4"/>
  <c r="G233" i="4"/>
  <c r="G232" i="4"/>
  <c r="G231" i="4"/>
  <c r="G230" i="4"/>
  <c r="G229" i="4"/>
  <c r="G225" i="4"/>
  <c r="G224" i="4"/>
  <c r="G223" i="4"/>
  <c r="F223" i="4"/>
  <c r="G222" i="4"/>
  <c r="F222" i="4"/>
  <c r="G220" i="4"/>
  <c r="G219" i="4"/>
  <c r="G218" i="4"/>
  <c r="G217" i="4"/>
  <c r="G216" i="4"/>
  <c r="G212" i="4"/>
  <c r="G211" i="4"/>
  <c r="G210" i="4"/>
  <c r="F210" i="4"/>
  <c r="G209" i="4"/>
  <c r="F209" i="4"/>
  <c r="G207" i="4"/>
  <c r="G206" i="4"/>
  <c r="G205" i="4"/>
  <c r="G204" i="4"/>
  <c r="G203" i="4"/>
  <c r="G199" i="4"/>
  <c r="G198" i="4"/>
  <c r="G197" i="4"/>
  <c r="F197" i="4"/>
  <c r="G196" i="4"/>
  <c r="F196" i="4"/>
  <c r="G194" i="4"/>
  <c r="G193" i="4"/>
  <c r="G192" i="4"/>
  <c r="G191" i="4"/>
  <c r="G190" i="4"/>
  <c r="G186" i="4"/>
  <c r="G185" i="4"/>
  <c r="G184" i="4"/>
  <c r="F184" i="4"/>
  <c r="G183" i="4"/>
  <c r="F183" i="4"/>
  <c r="G181" i="4"/>
  <c r="G180" i="4"/>
  <c r="G179" i="4"/>
  <c r="G178" i="4"/>
  <c r="G177" i="4"/>
  <c r="G173" i="4"/>
  <c r="G172" i="4"/>
  <c r="G171" i="4"/>
  <c r="G167" i="4"/>
  <c r="G166" i="4"/>
  <c r="G165" i="4"/>
  <c r="F165" i="4"/>
  <c r="G164" i="4"/>
  <c r="F164" i="4"/>
  <c r="G162" i="4"/>
  <c r="G161" i="4"/>
  <c r="G160" i="4"/>
  <c r="G156" i="4"/>
  <c r="G155" i="4"/>
  <c r="G154" i="4"/>
  <c r="G150" i="4"/>
  <c r="G149" i="4"/>
  <c r="G148" i="4"/>
  <c r="G144" i="4"/>
  <c r="G143" i="4"/>
  <c r="G142" i="4"/>
  <c r="F142" i="4"/>
  <c r="G141" i="4"/>
  <c r="F141" i="4"/>
  <c r="G139" i="4"/>
  <c r="G138" i="4"/>
  <c r="G137" i="4"/>
  <c r="G133" i="4"/>
  <c r="G132" i="4"/>
  <c r="G131" i="4"/>
  <c r="F131" i="4"/>
  <c r="G130" i="4"/>
  <c r="F130" i="4"/>
  <c r="G128" i="4"/>
  <c r="G127" i="4"/>
  <c r="G126" i="4"/>
  <c r="G122" i="4"/>
  <c r="G121" i="4"/>
  <c r="G120" i="4"/>
  <c r="G119" i="4"/>
  <c r="G117" i="4"/>
  <c r="G116" i="4"/>
  <c r="G115" i="4"/>
  <c r="G111" i="4"/>
  <c r="G110" i="4"/>
  <c r="G109" i="4"/>
  <c r="G107" i="4"/>
  <c r="G106" i="4"/>
  <c r="G105" i="4"/>
  <c r="G104" i="4"/>
  <c r="G103" i="4"/>
  <c r="G101" i="4"/>
  <c r="G100" i="4"/>
  <c r="G99" i="4"/>
  <c r="G97" i="4"/>
  <c r="G96" i="4"/>
  <c r="G92" i="4"/>
  <c r="G91" i="4"/>
  <c r="G90" i="4"/>
  <c r="G88" i="4"/>
  <c r="G87" i="4"/>
  <c r="G86" i="4"/>
  <c r="G85" i="4"/>
  <c r="G84" i="4"/>
  <c r="G82" i="4"/>
  <c r="G81" i="4"/>
  <c r="G80" i="4"/>
  <c r="G78" i="4"/>
  <c r="G77" i="4"/>
  <c r="G73" i="4"/>
  <c r="G72" i="4"/>
  <c r="G71" i="4"/>
  <c r="G67" i="4"/>
  <c r="G66" i="4"/>
  <c r="G65" i="4"/>
  <c r="G61" i="4"/>
  <c r="G60" i="4"/>
  <c r="G59" i="4"/>
  <c r="G55" i="4"/>
  <c r="G54" i="4"/>
  <c r="G53" i="4"/>
  <c r="G50" i="4"/>
  <c r="G49" i="4"/>
  <c r="G47" i="4"/>
  <c r="G46" i="4"/>
  <c r="G42" i="4"/>
  <c r="G41" i="4"/>
  <c r="G38" i="4"/>
  <c r="G32" i="4"/>
  <c r="G31" i="4"/>
  <c r="G30" i="4"/>
  <c r="G28" i="4"/>
  <c r="G27" i="4"/>
  <c r="G26" i="4"/>
  <c r="G22" i="4"/>
  <c r="G21" i="4"/>
  <c r="G20" i="4"/>
  <c r="G19" i="4"/>
  <c r="F19" i="4"/>
  <c r="G18" i="4"/>
  <c r="G16" i="4"/>
  <c r="G15" i="4"/>
  <c r="G14" i="4"/>
  <c r="H126" i="2"/>
  <c r="H125" i="2"/>
  <c r="H124" i="2"/>
  <c r="H122" i="2"/>
  <c r="G122" i="2"/>
  <c r="H121" i="2"/>
  <c r="G121" i="2"/>
  <c r="H120" i="2"/>
  <c r="G120" i="2"/>
  <c r="H119" i="2"/>
  <c r="G119" i="2"/>
  <c r="H118" i="2"/>
  <c r="G118" i="2"/>
  <c r="H117" i="2"/>
  <c r="G117" i="2"/>
  <c r="H116" i="2"/>
  <c r="G116" i="2"/>
  <c r="H115" i="2"/>
  <c r="G115" i="2"/>
  <c r="H114" i="2"/>
  <c r="G114" i="2"/>
  <c r="H113" i="2"/>
  <c r="G113" i="2"/>
  <c r="H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H104" i="2"/>
  <c r="G104" i="2"/>
  <c r="H103" i="2"/>
  <c r="G103" i="2"/>
  <c r="H102" i="2"/>
  <c r="G102" i="2"/>
  <c r="H101" i="2"/>
  <c r="H100" i="2"/>
  <c r="G100" i="2"/>
  <c r="H99" i="2"/>
  <c r="G99" i="2"/>
  <c r="H98" i="2"/>
  <c r="G98" i="2"/>
  <c r="H97" i="2"/>
  <c r="G97" i="2"/>
  <c r="H96" i="2"/>
  <c r="H95" i="2"/>
  <c r="G95" i="2"/>
  <c r="H94" i="2"/>
  <c r="G94" i="2"/>
  <c r="H93" i="2"/>
  <c r="G93" i="2"/>
  <c r="H92" i="2"/>
  <c r="G92" i="2"/>
  <c r="H91" i="2"/>
  <c r="G91" i="2"/>
  <c r="H90" i="2"/>
  <c r="G90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2" i="2"/>
  <c r="H81" i="2"/>
  <c r="G81" i="2"/>
  <c r="H80" i="2"/>
  <c r="G80" i="2"/>
  <c r="H79" i="2"/>
  <c r="G79" i="2"/>
  <c r="H78" i="2"/>
  <c r="G78" i="2"/>
  <c r="H77" i="2"/>
  <c r="G77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C23" i="1"/>
  <c r="C22" i="1"/>
  <c r="C21" i="1"/>
  <c r="C19" i="1"/>
  <c r="C18" i="1"/>
  <c r="C17" i="1"/>
  <c r="C16" i="1"/>
  <c r="C15" i="1"/>
  <c r="C14" i="1"/>
  <c r="C13" i="1"/>
  <c r="H31" i="13"/>
  <c r="H30" i="13"/>
  <c r="G30" i="13"/>
  <c r="C30" i="13"/>
</calcChain>
</file>

<file path=xl/sharedStrings.xml><?xml version="1.0" encoding="utf-8"?>
<sst xmlns="http://schemas.openxmlformats.org/spreadsheetml/2006/main" count="4352" uniqueCount="921">
  <si>
    <t>1</t>
  </si>
  <si>
    <t>SERVIÇOS PRELIMINARES</t>
  </si>
  <si>
    <t>2</t>
  </si>
  <si>
    <t>TUBOS E CONEXÕES</t>
  </si>
  <si>
    <t>3</t>
  </si>
  <si>
    <t>INSTALAÇÕES ELÉTRICAS</t>
  </si>
  <si>
    <t>4</t>
  </si>
  <si>
    <t>RESERVATÓRIOS</t>
  </si>
  <si>
    <t>5</t>
  </si>
  <si>
    <t>BASE PARA CAIXA D`ÁGUA</t>
  </si>
  <si>
    <t>6</t>
  </si>
  <si>
    <t>ACESSÓRIOS</t>
  </si>
  <si>
    <t>7</t>
  </si>
  <si>
    <t>BOMBAS</t>
  </si>
  <si>
    <t>8</t>
  </si>
  <si>
    <t>Benefícios e Despesas Indiretas (BDI)</t>
  </si>
  <si>
    <t>ITEM</t>
  </si>
  <si>
    <t>CÓDIGO</t>
  </si>
  <si>
    <t>DESCRIÇÃO</t>
  </si>
  <si>
    <t>FONTE</t>
  </si>
  <si>
    <t>UNID</t>
  </si>
  <si>
    <t>QUANT.</t>
  </si>
  <si>
    <t>PREÇO UNITÁRIO R$</t>
  </si>
  <si>
    <t>PREÇO
TOTAL R$</t>
  </si>
  <si>
    <t>1.1</t>
  </si>
  <si>
    <t>190128</t>
  </si>
  <si>
    <t>MONTAGEM E INSTALAÇÃO DE CONJUNTO MOTO-BOMBA SUBMERSÍVEL (EIXO VERTICAL) EM POÇOS TUBULARES, POTENCIA ATE 5 CV</t>
  </si>
  <si>
    <t>CAEMA</t>
  </si>
  <si>
    <t>UN</t>
  </si>
  <si>
    <t>1.2</t>
  </si>
  <si>
    <t>240425</t>
  </si>
  <si>
    <t>LIMPEZA COM COMPRESSOR</t>
  </si>
  <si>
    <t>H</t>
  </si>
  <si>
    <t>1.3</t>
  </si>
  <si>
    <t>240431</t>
  </si>
  <si>
    <t>TESTE DE PRODUÇÃO COM COMPRESSOR</t>
  </si>
  <si>
    <t>1.4</t>
  </si>
  <si>
    <t>240446</t>
  </si>
  <si>
    <t>DESINFECÇÃO</t>
  </si>
  <si>
    <t>M3</t>
  </si>
  <si>
    <t>1.5</t>
  </si>
  <si>
    <t>E200330001</t>
  </si>
  <si>
    <t>ANALISE FISICO-QUIMICA P/AGUA E/OU ESGOTO</t>
  </si>
  <si>
    <t>1.6</t>
  </si>
  <si>
    <t>E200330002</t>
  </si>
  <si>
    <t>ANALISE BACTERIOLOGICAS P/AGUA E/OU ESGOTO</t>
  </si>
  <si>
    <t>1.7</t>
  </si>
  <si>
    <t>520182</t>
  </si>
  <si>
    <t>MANUTENÇÃO MECANICA DE COMPRESSOR DE AR</t>
  </si>
  <si>
    <t>1.8</t>
  </si>
  <si>
    <t>240490</t>
  </si>
  <si>
    <t>DESMONTAGEM DO EQUIPAMENTO SUBMERSO</t>
  </si>
  <si>
    <t>M</t>
  </si>
  <si>
    <t>1.9</t>
  </si>
  <si>
    <t>240492</t>
  </si>
  <si>
    <t>MONTAGEM DO EQUIPAMENTO SUBMERSO</t>
  </si>
  <si>
    <t>2.1</t>
  </si>
  <si>
    <t>89355</t>
  </si>
  <si>
    <t>TUBO, PVC, SOLDÁVEL, DE 20MM, INSTALADO EM RAMAL OU SUB-RAMAL DE ÁGUA - FORNECIMENTO E INSTALAÇÃO. AF_06/2022</t>
  </si>
  <si>
    <t>SINAPI</t>
  </si>
  <si>
    <t>2.2</t>
  </si>
  <si>
    <t>89356</t>
  </si>
  <si>
    <t>TUBO, PVC, SOLDÁVEL, DE 25MM, INSTALADO EM RAMAL OU SUB-RAMAL DE ÁGUA - FORNECIMENTO E INSTALAÇÃO. AF_06/2022</t>
  </si>
  <si>
    <t>2.3</t>
  </si>
  <si>
    <t>89357</t>
  </si>
  <si>
    <t>TUBO, PVC, SOLDÁVEL, DE 32MM, INSTALADO EM RAMAL OU SUB-RAMAL DE ÁGUA - FORNECIMENTO E INSTALAÇÃO. AF_06/2022</t>
  </si>
  <si>
    <t>2.4</t>
  </si>
  <si>
    <t>00009874</t>
  </si>
  <si>
    <t>TUBO PVC, SOLDAVEL, DE 40 MM, AGUA FRIA (NBR-5648)</t>
  </si>
  <si>
    <t>2.5</t>
  </si>
  <si>
    <t>00009875</t>
  </si>
  <si>
    <t>TUBO PVC, SOLDAVEL, DE 50 MM, AGUA FRIA (NBR-5648)</t>
  </si>
  <si>
    <t>2.6</t>
  </si>
  <si>
    <t>89450</t>
  </si>
  <si>
    <t>TUBO, PVC, SOLDÁVEL, DE 60MM, INSTALADO EM PRUMADA DE ÁGUA - FORNECIMENTO E INSTALAÇÃO. AF_06/2022</t>
  </si>
  <si>
    <t>2.7</t>
  </si>
  <si>
    <t>00009871</t>
  </si>
  <si>
    <t>TUBO PVC, SOLDAVEL, DE 75 MM, AGUA FRIA (NBR-5648)</t>
  </si>
  <si>
    <t>2.8</t>
  </si>
  <si>
    <t>89393</t>
  </si>
  <si>
    <t>TE, PVC, SOLDÁVEL, DN 20MM, INSTALADO EM RAMAL OU SUB-RAMAL DE ÁGUA - FORNECIMENTO E INSTALAÇÃO. AF_06/2022</t>
  </si>
  <si>
    <t>2.9</t>
  </si>
  <si>
    <t>89395</t>
  </si>
  <si>
    <t>TE, PVC, SOLDÁVEL, DN 25MM, INSTALADO EM RAMAL OU SUB-RAMAL DE ÁGUA - FORNECIMENTO E INSTALAÇÃO. AF_06/2022</t>
  </si>
  <si>
    <t>2.10</t>
  </si>
  <si>
    <t>89443</t>
  </si>
  <si>
    <t>TE, PVC, SOLDÁVEL, DN 32MM, INSTALADO EM RAMAL DE DISTRIBUIÇÃO DE ÁGUA - FORNECIMENTO E INSTALAÇÃO. AF_06/2022</t>
  </si>
  <si>
    <t>2.11</t>
  </si>
  <si>
    <t>89623</t>
  </si>
  <si>
    <t>TE, PVC, SOLDÁVEL, DN 40MM, INSTALADO EM PRUMADA DE ÁGUA - FORNECIMENTO E INSTALAÇÃO. AF_06/2022</t>
  </si>
  <si>
    <t>2.12</t>
  </si>
  <si>
    <t>89442</t>
  </si>
  <si>
    <t>TÊ DE REDUÇÃO, PVC, SOLDÁVEL, DN 25MM X 20MM, INSTALADO EM RAMAL DE DISTRIBUIÇÃO DE ÁGUA - FORNECIMENTO E INSTALAÇÃO. AF_06/2022</t>
  </si>
  <si>
    <t>2.13</t>
  </si>
  <si>
    <t>89499</t>
  </si>
  <si>
    <t>CURVA 90 GRAUS, PVC, SOLDÁVEL, DN 40MM, INSTALADO EM PRUMADA DE ÁGUA - FORNECIMENTO E INSTALAÇÃO. AF_06/2022</t>
  </si>
  <si>
    <t>2.14</t>
  </si>
  <si>
    <t>89503</t>
  </si>
  <si>
    <t>CURVA 90 GRAUS, PVC, SOLDÁVEL, DN 50MM, INSTALADO EM PRUMADA DE ÁGUA - FORNECIMENTO E INSTALAÇÃO. AF_06/2022</t>
  </si>
  <si>
    <t>2.15</t>
  </si>
  <si>
    <t>89517</t>
  </si>
  <si>
    <t>CURVA 90 GRAUS, PVC, SOLDÁVEL, DN 75MM, INSTALADO EM PRUMADA DE ÁGUA - FORNECIMENTO E INSTALAÇÃO. AF_06/2022</t>
  </si>
  <si>
    <t>2.16</t>
  </si>
  <si>
    <t>89371</t>
  </si>
  <si>
    <t>LUVA, PVC, SOLDÁVEL, DN 20MM, INSTALADO EM RAMAL OU SUB-RAMAL DE ÁGUA - FORNECIMENTO E INSTALAÇÃO. AF_06/2022</t>
  </si>
  <si>
    <t>2.17</t>
  </si>
  <si>
    <t>89530</t>
  </si>
  <si>
    <t>LUVA DE CORRER, PVC, SOLDÁVEL, DN 25MM, INSTALADO EM PRUMADA DE ÁGUA - FORNECIMENTO E INSTALAÇÃO. AF_06/2022</t>
  </si>
  <si>
    <t>2.18</t>
  </si>
  <si>
    <t>89431</t>
  </si>
  <si>
    <t>LUVA, PVC, SOLDÁVEL, DN 32MM, INSTALADO EM RAMAL DE DISTRIBUIÇÃO DE ÁGUA - FORNECIMENTO E INSTALAÇÃO. AF_06/2022</t>
  </si>
  <si>
    <t>2.19</t>
  </si>
  <si>
    <t>89558</t>
  </si>
  <si>
    <t>LUVA, PVC, SOLDÁVEL, DN 40MM, INSTALADO EM PRUMADA DE ÁGUA - FORNECIMENTO E INSTALAÇÃO. AF_06/2022</t>
  </si>
  <si>
    <t>2.20</t>
  </si>
  <si>
    <t>89575</t>
  </si>
  <si>
    <t>LUVA, PVC, SOLDÁVEL, DN 50MM, INSTALADO EM PRUMADA DE ÁGUA - FORNECIMENTO E INSTALAÇÃO. AF_06/2022</t>
  </si>
  <si>
    <t>2.21</t>
  </si>
  <si>
    <t>89597</t>
  </si>
  <si>
    <t>LUVA, PVC, SOLDÁVEL, DN 60MM, INSTALADO EM PRUMADA DE ÁGUA - FORNECIMENTO E INSTALAÇÃO. AF_06/2022</t>
  </si>
  <si>
    <t>2.22</t>
  </si>
  <si>
    <t>89611</t>
  </si>
  <si>
    <t>LUVA, PVC, SOLDÁVEL, DN 75MM, INSTALADO EM PRUMADA DE ÁGUA - FORNECIMENTO E INSTALAÇÃO. AF_06/2022</t>
  </si>
  <si>
    <t>2.23</t>
  </si>
  <si>
    <t>94705</t>
  </si>
  <si>
    <t>ADAPTADOR COM FLANGE E ANEL DE VEDAÇÃO, PVC, SOLDÁVEL, DN 40 MM X 1 1/4", INSTALADO EM RESERVAÇÃO PREDIAL DE ÁGUA - FORNECIMENTO E INSTALAÇÃO. AF_04/2024</t>
  </si>
  <si>
    <t>2.24</t>
  </si>
  <si>
    <t>94706</t>
  </si>
  <si>
    <t>ADAPTADOR COM FLANGE E ANEL DE VEDAÇÃO, PVC, SOLDÁVEL, DN 50 MM X 1 1/2", INSTALADO EM RESERVAÇÃO PREDIAL DE ÁGUA - FORNECIMENTO E INSTALAÇÃO. AF_04/2024</t>
  </si>
  <si>
    <t>2.25</t>
  </si>
  <si>
    <t>94707</t>
  </si>
  <si>
    <t>ADAPTADOR COM FLANGE E ANEL DE VEDAÇÃO, PVC, SOLDÁVEL, DN 60 MM X 2", INSTALADO EM RESERVAÇÃO PREDIAL DE ÁGUA - FORNECIMENTO E INSTALAÇÃO. AF_04/2024</t>
  </si>
  <si>
    <t>2.26</t>
  </si>
  <si>
    <t>89418</t>
  </si>
  <si>
    <t>LUVA DE CORRER, PVC, SOLDÁVEL, DN 20MM, INSTALADO EM RAMAL DE DISTRIBUIÇÃO DE ÁGUA - FORNECIMENTO E INSTALAÇÃO. AF_06/2022</t>
  </si>
  <si>
    <t>2.27</t>
  </si>
  <si>
    <t>89425</t>
  </si>
  <si>
    <t>LUVA DE CORRER, PVC, SOLDÁVEL, DN 25MM, INSTALADO EM RAMAL DE DISTRIBUIÇÃO DE ÁGUA - FORNECIMENTO E INSTALAÇÃO. AF_06/2022</t>
  </si>
  <si>
    <t>2.28</t>
  </si>
  <si>
    <t>89432</t>
  </si>
  <si>
    <t>LUVA DE CORRER, PVC, SOLDÁVEL, DN 32MM, INSTALADO EM RAMAL DE DISTRIBUIÇÃO DE ÁGUA FORNECIMENTO E INSTALAÇÃO. AF_06/2022</t>
  </si>
  <si>
    <t>2.29</t>
  </si>
  <si>
    <t>89577</t>
  </si>
  <si>
    <t>LUVA DE CORRER, PVC, SOLDÁVEL, DN 50MM, INSTALADO EM PRUMADA DE ÁGUA - FORNECIMENTO E INSTALAÇÃO. AF_06/2022</t>
  </si>
  <si>
    <t>2.30</t>
  </si>
  <si>
    <t>89598</t>
  </si>
  <si>
    <t>LUVA DE CORRER, PVC, SOLDÁVEL, DN 60MM, INSTALADO EM PRUMADA DE ÁGUA FORNECIMENTO E INSTALAÇÃO. AF_06/2022</t>
  </si>
  <si>
    <t>2.31</t>
  </si>
  <si>
    <t>89426</t>
  </si>
  <si>
    <t>LUVA DE REDUÇÃO, PVC, SOLDÁVEL, DN 32MM X 25MM, INSTALADO EM RAMAL DE DISTRIBUIÇÃO DE ÁGUA - FORNECIMENTO E INSTALAÇÃO. AF_06/2022</t>
  </si>
  <si>
    <t>2.32</t>
  </si>
  <si>
    <t>89419</t>
  </si>
  <si>
    <t>LUVA DE REDUÇÃO, PVC, SOLDÁVEL, DN 25MM X 20MM, INSTALADO EM RAMAL DE DISTRIBUIÇÃO DE ÁGUA - FORNECIMENTO E INSTALAÇÃO. AF_06/2022</t>
  </si>
  <si>
    <t>2.33</t>
  </si>
  <si>
    <t>89433</t>
  </si>
  <si>
    <t>LUVA DE REDUÇÃO, PVC, SOLDÁVEL, DN 40MM X 32MM, INSTALADO EM RAMAL DE DISTRIBUIÇÃO DE ÁGUA - FORNECIMENTO E INSTALAÇÃO. AF_06/2022</t>
  </si>
  <si>
    <t>2.34</t>
  </si>
  <si>
    <t>89404</t>
  </si>
  <si>
    <t>JOELHO 90 GRAUS, PVC, SOLDÁVEL, DN 20MM, INSTALADO EM RAMAL DE DISTRIBUIÇÃO DE ÁGUA - FORNECIMENTO E INSTALAÇÃO. AF_06/2022</t>
  </si>
  <si>
    <t>2.35</t>
  </si>
  <si>
    <t>89408</t>
  </si>
  <si>
    <t>JOELHO 90 GRAUS, PVC, SOLDÁVEL, DN 25MM, INSTALADO EM RAMAL DE DISTRIBUIÇÃO DE ÁGUA - FORNECIMENTO E INSTALAÇÃO. AF_06/2022</t>
  </si>
  <si>
    <t>2.36</t>
  </si>
  <si>
    <t>89413</t>
  </si>
  <si>
    <t>JOELHO 90 GRAUS, PVC, SOLDÁVEL, DN 32MM, INSTALADO EM RAMAL DE DISTRIBUIÇÃO DE ÁGUA - FORNECIMENTO E INSTALAÇÃO. AF_06/2022</t>
  </si>
  <si>
    <t>2.37</t>
  </si>
  <si>
    <t>89497</t>
  </si>
  <si>
    <t>JOELHO 90 GRAUS, PVC, SOLDÁVEL, DN 40MM, INSTALADO EM PRUMADA DE ÁGUA - FORNECIMENTO E INSTALAÇÃO. AF_06/2022</t>
  </si>
  <si>
    <t>2.38</t>
  </si>
  <si>
    <t>89501</t>
  </si>
  <si>
    <t>JOELHO 90 GRAUS, PVC, SOLDÁVEL, DN 50MM, INSTALADO EM PRUMADA DE ÁGUA - FORNECIMENTO E INSTALAÇÃO. AF_06/2022</t>
  </si>
  <si>
    <t>2.39</t>
  </si>
  <si>
    <t>C1706</t>
  </si>
  <si>
    <t>LUVA AÇO GALV. D=32mm (1 1/4") À 50mm (2")</t>
  </si>
  <si>
    <t>SEINFRA</t>
  </si>
  <si>
    <t>2.40</t>
  </si>
  <si>
    <t>89505</t>
  </si>
  <si>
    <t>JOELHO 90 GRAUS, PVC, SOLDÁVEL, DN 60MM, INSTALADO EM PRUMADA DE ÁGUA - FORNECIMENTO E INSTALAÇÃO. AF_06/2022</t>
  </si>
  <si>
    <t>2.41</t>
  </si>
  <si>
    <t>00011672</t>
  </si>
  <si>
    <t>REGISTRO DE ESFERA, PVC, COM VOLANTE, VS, ROSCAVEL, DN 1 1/2", COM CORPO DIVIDIDO</t>
  </si>
  <si>
    <t>2.42</t>
  </si>
  <si>
    <t>103959</t>
  </si>
  <si>
    <t>BUCHA DE REDUÇÃO, CURTA, PVC, SOLDÁVEL, DN 60 X 50 MM, INSTALADO EM PRUMADA DE ÁGUA - FORNECIMENTO E INSTALAÇÃO. AF_06/2022</t>
  </si>
  <si>
    <t>2.43</t>
  </si>
  <si>
    <t>105228</t>
  </si>
  <si>
    <t>BUCHA DE REDUÇÃO PVC, SOLDÁVEL, LONGA, DN 50 X 32 MM, INSTALADO EM RESERVAÇÃO PREDIAL DE ÁGUA - FORNECIMENTO E INSTALAÇÃO. AF_04/2024</t>
  </si>
  <si>
    <t>2.44</t>
  </si>
  <si>
    <t>S01170</t>
  </si>
  <si>
    <t>Tê 90º de pvc rígido soldável, marrom diâm = 40mm</t>
  </si>
  <si>
    <t>ORSE</t>
  </si>
  <si>
    <t>un</t>
  </si>
  <si>
    <t>2.45</t>
  </si>
  <si>
    <t>S01172</t>
  </si>
  <si>
    <t>Tê 90º de pvc rígido soldável, marrom diâm = 60mm</t>
  </si>
  <si>
    <t>2.46</t>
  </si>
  <si>
    <t>103041</t>
  </si>
  <si>
    <t>REGISTRO DE ESFERA, PVC, ROSCÁVEL, COM BORBOLETA, 1/2" - FORNECIMENTO E INSTALAÇÃO. AF_08/2021</t>
  </si>
  <si>
    <t>2.47</t>
  </si>
  <si>
    <t>94704</t>
  </si>
  <si>
    <t>ADAPTADOR COM FLANGE E ANEL DE VEDAÇÃO, PVC, SOLDÁVEL, DN 32 MM X 1", INSTALADO EM RESERVAÇÃO PREDIAL DE ÁGUA - FORNECIMENTO E INSTALAÇÃO. AF_04/2024</t>
  </si>
  <si>
    <t>2.48</t>
  </si>
  <si>
    <t>S01087</t>
  </si>
  <si>
    <t>Bucha de redução longa de pvc rígido soldável, marrom, diâm = 60 x 40mm Rev. 01 - 10/2022</t>
  </si>
  <si>
    <t>2.49</t>
  </si>
  <si>
    <t>S01085</t>
  </si>
  <si>
    <t>Bucha de redução longa de pvc rígido soldável, marrom, diâm = 60 x 25mm</t>
  </si>
  <si>
    <t>2.50</t>
  </si>
  <si>
    <t>I10359</t>
  </si>
  <si>
    <t>Registro esfera PVC soldável Ø 50mm</t>
  </si>
  <si>
    <t>2.51</t>
  </si>
  <si>
    <t>S00938</t>
  </si>
  <si>
    <t>Fornecimento e assentamento de luva de ferro galvanizado de 1 1/2"</t>
  </si>
  <si>
    <t>2.52</t>
  </si>
  <si>
    <t>94493</t>
  </si>
  <si>
    <t>REGISTRO DE ESFERA, PVC, SOLDÁVEL, COM VOLANTE, DN 60 MM - FORNECIMENTO E INSTALAÇÃO. AF_08/2021</t>
  </si>
  <si>
    <t>2.53</t>
  </si>
  <si>
    <t>S10314</t>
  </si>
  <si>
    <t>Fornecimento e assentamento de união de ferro galvanizado assento bronze de 1/2"</t>
  </si>
  <si>
    <t>2.54</t>
  </si>
  <si>
    <t>00001788</t>
  </si>
  <si>
    <t>CURVA 90 GRAUS DE FERRO GALVANIZADO, COM ROSCA BSP FEMEA, DE 1 1/4"</t>
  </si>
  <si>
    <t>2.55</t>
  </si>
  <si>
    <t>00003939</t>
  </si>
  <si>
    <t>LUVA DE FERRO GALVANIZADO, COM ROSCA BSP, DE 1 1/2"</t>
  </si>
  <si>
    <t>2.56</t>
  </si>
  <si>
    <t>00003911</t>
  </si>
  <si>
    <t>LUVA DE FERRO GALVANIZADO, COM ROSCA BSP, DE 1 1/4"</t>
  </si>
  <si>
    <t>2.57</t>
  </si>
  <si>
    <t>00012440</t>
  </si>
  <si>
    <t>UNIAO DE FERRO GALVANIZADO, COM ASSENTO CONICO DE BRONZE, DE 1 1/4"</t>
  </si>
  <si>
    <t>2.58</t>
  </si>
  <si>
    <t>00012424</t>
  </si>
  <si>
    <t>UNIAO DE FERRO GALVANIZADO, COM ASSENTO CONICO DE BRONZE, DE 1 1/2"</t>
  </si>
  <si>
    <t>3.1</t>
  </si>
  <si>
    <t>91927</t>
  </si>
  <si>
    <t>CABO DE COBRE FLEXÍVEL ISOLADO, 2,5 MM², ANTI-CHAMA 0,6/1,0 KV, PARA CIRCUITOS TERMINAIS - FORNECIMENTO E INSTALAÇÃO. AF_03/2023</t>
  </si>
  <si>
    <t>3.2</t>
  </si>
  <si>
    <t>S05023</t>
  </si>
  <si>
    <t>Cabo de cobre PP Cordplast 2 x 2,5 mm2, 450/750v - fornecimento</t>
  </si>
  <si>
    <t>m</t>
  </si>
  <si>
    <t>3.3</t>
  </si>
  <si>
    <t>M101705129</t>
  </si>
  <si>
    <t>RELÉ DE SOBRECARGA TERMICO, 10-16A</t>
  </si>
  <si>
    <t>3.4</t>
  </si>
  <si>
    <t>S04001</t>
  </si>
  <si>
    <t>Cabo de cobre PP Cordplast 4 x 2,5 mm2, 450/750v - fornecimento</t>
  </si>
  <si>
    <t>3.5</t>
  </si>
  <si>
    <t>S04119</t>
  </si>
  <si>
    <t>Cabo de cobre PP Cordplast 4 x 4.0 mm2, 450/750v - Fornecimento e instalação</t>
  </si>
  <si>
    <t>3.6</t>
  </si>
  <si>
    <t>C2065</t>
  </si>
  <si>
    <t>QUADRO DE COMANDO DE BOMBAS - COMPLETO</t>
  </si>
  <si>
    <t>3.7</t>
  </si>
  <si>
    <t>00020111</t>
  </si>
  <si>
    <t>FITA ISOLANTE ADESIVA ANTICHAMA, USO ATE 750 V, EM ROLO DE 19 MM X 20 M</t>
  </si>
  <si>
    <t>3.8</t>
  </si>
  <si>
    <t>00000408</t>
  </si>
  <si>
    <t>ABRACADEIRA DE NYLON PARA AMARRACAO DE CABOS, COMPRIMENTO DE 390 X *4,6* MM</t>
  </si>
  <si>
    <t>3.9</t>
  </si>
  <si>
    <t>101895</t>
  </si>
  <si>
    <t>DISJUNTOR TERMOMAGNÉTICO TRIPOLAR , CORRENTE NOMINAL DE 125A - FORNECIMENTO E INSTALAÇÃO. AF_10/2020</t>
  </si>
  <si>
    <t>3.10</t>
  </si>
  <si>
    <t>93668</t>
  </si>
  <si>
    <t>DISJUNTOR TRIPOLAR TIPO DIN, CORRENTE NOMINAL DE 16A - FORNECIMENTO E INSTALAÇÃO. AF_10/2020</t>
  </si>
  <si>
    <t>3.11</t>
  </si>
  <si>
    <t>93669</t>
  </si>
  <si>
    <t>DISJUNTOR TRIPOLAR TIPO DIN, CORRENTE NOMINAL DE 20A - FORNECIMENTO E INSTALAÇÃO. AF_10/2020</t>
  </si>
  <si>
    <t>3.12</t>
  </si>
  <si>
    <t>93663</t>
  </si>
  <si>
    <t>DISJUNTOR BIPOLAR TIPO DIN, CORRENTE NOMINAL DE 25A - FORNECIMENTO E INSTALAÇÃO. AF_10/2020</t>
  </si>
  <si>
    <t>3.13</t>
  </si>
  <si>
    <t>93664</t>
  </si>
  <si>
    <t>DISJUNTOR BIPOLAR TIPO DIN, CORRENTE NOMINAL DE 32A - FORNECIMENTO E INSTALAÇÃO. AF_10/2020</t>
  </si>
  <si>
    <t>4.1</t>
  </si>
  <si>
    <t>102615</t>
  </si>
  <si>
    <t>CAIXA D´ÁGUA EM POLIÉSTER REFORÇADO COM FIBRA DE VIDRO, 2000 LITROS - FORNECIMENTO E INSTALAÇÃO. AF_06/2021</t>
  </si>
  <si>
    <t>4.2</t>
  </si>
  <si>
    <t>S01442</t>
  </si>
  <si>
    <t>Caixa d´água em fibra de vidro - instalada, sem estrutura de suporte cap. 5.000 litros</t>
  </si>
  <si>
    <t>4.3</t>
  </si>
  <si>
    <t>102619</t>
  </si>
  <si>
    <t>CAIXA D´ÁGUA EM POLIÉSTER REFORÇADO COM FIBRA DE VIDRO, 10000 LITROS - FORNECIMENTO E INSTALAÇÃO. AF_06/2021</t>
  </si>
  <si>
    <t>4.4</t>
  </si>
  <si>
    <t>S01433</t>
  </si>
  <si>
    <t>Caixa d´água em fibra de vidro - instalada, sem estrutura de suporte cap. 15.000 litros Rev.01 - 10/2022</t>
  </si>
  <si>
    <t>5.1</t>
  </si>
  <si>
    <t>COMP-53452399</t>
  </si>
  <si>
    <t>TORRE ELEVADA PRÉ-MOLDADA DE 8,00M DE ALTURA PARA RESERVATÓRIO DE 5.000L</t>
  </si>
  <si>
    <t>Composições Próprias</t>
  </si>
  <si>
    <t>und</t>
  </si>
  <si>
    <t>5.2</t>
  </si>
  <si>
    <t>COMP-0001</t>
  </si>
  <si>
    <t>TORRE ELEVADA PRÉ-MOLDADA DE 8,00M DE ALTURA PARA RESERVATÓRIO DE 10.000L</t>
  </si>
  <si>
    <t>5.3</t>
  </si>
  <si>
    <t>COMP 0002</t>
  </si>
  <si>
    <t>TORRE ELEVADA PRÉ-MOLDADA DE 8,00M DE ALTURA PARA RESERVATÓRIO DE 15.000L</t>
  </si>
  <si>
    <t>6.1</t>
  </si>
  <si>
    <t>I6493</t>
  </si>
  <si>
    <t>BÓIA DE NÍVEL PÊRA C/ CONTRAPESO - 5 METROS DE CABO</t>
  </si>
  <si>
    <t>6.2</t>
  </si>
  <si>
    <t>S06285</t>
  </si>
  <si>
    <t>Tampa de Poço Cap Macho Reforçado em 150mm</t>
  </si>
  <si>
    <t>6.3</t>
  </si>
  <si>
    <t>S10764</t>
  </si>
  <si>
    <t>Abraçadeira em fita de aço 1", com fecho rápido</t>
  </si>
  <si>
    <t>6.4</t>
  </si>
  <si>
    <t>I8555</t>
  </si>
  <si>
    <t>MANTA DE FIBRA DE VIDRO 450 g/m²</t>
  </si>
  <si>
    <t>KG</t>
  </si>
  <si>
    <t>6.5</t>
  </si>
  <si>
    <t>00038200</t>
  </si>
  <si>
    <t>CORDA DE POLIAMIDA 12 MM TIPO BOMBEIRO, PARA TRABALHO EM ALTURA</t>
  </si>
  <si>
    <t>100M</t>
  </si>
  <si>
    <t>6.6</t>
  </si>
  <si>
    <t>S00817</t>
  </si>
  <si>
    <t>Bóia elétrica para reservatório inferior, marca aquamatic ou similar, capacidade 30 a - fornecimento e instalação</t>
  </si>
  <si>
    <t>7.1</t>
  </si>
  <si>
    <t>C0441</t>
  </si>
  <si>
    <t>BOMBA CENTRÍFUGA DE 1/2 CV, INCLUSIVE MAT.DE SUCCÃO</t>
  </si>
  <si>
    <t>7.2</t>
  </si>
  <si>
    <t>I9650</t>
  </si>
  <si>
    <t>CONJ. MOTO-BOMBA SUBMERSA - POT = 1,0CV - Q = 4,00 M3/h - 43,00 mca</t>
  </si>
  <si>
    <t>7.3</t>
  </si>
  <si>
    <t>I9651</t>
  </si>
  <si>
    <t>CONJ. MOTO-BOMBA SUBMERSA - POT = 1,5CV - Q = 5,00 M3/h - 53,00 mca</t>
  </si>
  <si>
    <t>7.4</t>
  </si>
  <si>
    <t>I9652</t>
  </si>
  <si>
    <t>CONJ. MOTO-BOMBA SUBMERSA - POT = 2,0CV - Q = 6,00 M3/h - 46,00 mca</t>
  </si>
  <si>
    <t>7.5</t>
  </si>
  <si>
    <t>I9653</t>
  </si>
  <si>
    <t>CONJ. MOTO-BOMBA SUBMERSA - POT=2,5CV - Q = 7,00 M3/h - 53,00 mca</t>
  </si>
  <si>
    <t>7.6</t>
  </si>
  <si>
    <t>I9654</t>
  </si>
  <si>
    <t>CONJ. MOTO-BOMBA SUBMERSA - POT=3,0CV - Q = 9,00 M3/h - 52,00 mca</t>
  </si>
  <si>
    <t>7.7</t>
  </si>
  <si>
    <t>I9656</t>
  </si>
  <si>
    <t>CONJ. MOTO-BOMBA SUBMERSA - POT=4,0CV - Q = 5,80 L/s - Hman = 10,60 mca</t>
  </si>
  <si>
    <t>7.8</t>
  </si>
  <si>
    <t>I9657</t>
  </si>
  <si>
    <t>CONJ. MOTO-BOMBA SUBMERSA - POT=4,5CV - Q = 30,00 M3/h - Hman = 28,00 mca</t>
  </si>
  <si>
    <t>7.9</t>
  </si>
  <si>
    <t>I9658</t>
  </si>
  <si>
    <t>CONJ. MOTO-BOMBA SUBMERSA - POT=5,0CV - DN 97MM - Q = 1,12 M3/h - 129,21 mca - 3.500 rpm</t>
  </si>
  <si>
    <t>7.10</t>
  </si>
  <si>
    <t>00000761</t>
  </si>
  <si>
    <t>BOMBA SUBMERSA PARA POCOS TUBULARES PROFUNDOS DIAMETRO DE 4 POLEGADAS, ELETRICA, TRIFASICA, POTENCIA 5,42 HP, 15 ESTAGIOS, BOCAL DE DESCARGA DIAMETRO DE 2 POLEGADAS, HM/Q = 18 M / 18,10 M3/H A 121 M / 2,90 M3/H</t>
  </si>
  <si>
    <t>1.1. 190128 MONTAGEM E INSTALAÇÃO DE CONJUNTO MOTO-BOMBA SUBMERSÍVEL (EIXO VERTICAL) EM POÇOS TUBULARES, POTENCIA ATE 5 CV (UN)</t>
  </si>
  <si>
    <t>Equipamento</t>
  </si>
  <si>
    <t>COEFICIENTE</t>
  </si>
  <si>
    <t>PREÇO UNITÁRIO</t>
  </si>
  <si>
    <t>TOTAL</t>
  </si>
  <si>
    <t>H020000361</t>
  </si>
  <si>
    <t>Talha manual - 5t</t>
  </si>
  <si>
    <t>H020000362</t>
  </si>
  <si>
    <t>Tripé para sustentar talha de até - 5t</t>
  </si>
  <si>
    <t>TOTAL Equipamento:</t>
  </si>
  <si>
    <t>Mão de Obra</t>
  </si>
  <si>
    <t>B010000022</t>
  </si>
  <si>
    <t>Ajudante de montador</t>
  </si>
  <si>
    <t>B010000058</t>
  </si>
  <si>
    <t>B010000085</t>
  </si>
  <si>
    <t>Montador</t>
  </si>
  <si>
    <t>TOTAL Mão de Obra:</t>
  </si>
  <si>
    <t>VALOR:</t>
  </si>
  <si>
    <t>1.2. 240425 LIMPEZA COM COMPRESSOR (H)</t>
  </si>
  <si>
    <t>B010000030</t>
  </si>
  <si>
    <t>Ajudante de compressorista</t>
  </si>
  <si>
    <t>B010000102</t>
  </si>
  <si>
    <t>Compressorista</t>
  </si>
  <si>
    <t>Serviço</t>
  </si>
  <si>
    <t>520013</t>
  </si>
  <si>
    <t>COMPRESSOR DE AR A DIESEL</t>
  </si>
  <si>
    <t>TOTAL Serviço:</t>
  </si>
  <si>
    <t>1.3. 240431 TESTE DE PRODUÇÃO COM COMPRESSOR (H)</t>
  </si>
  <si>
    <t>1.4. 240446 DESINFECÇÃO (M3)</t>
  </si>
  <si>
    <t>Material</t>
  </si>
  <si>
    <t>D220000169</t>
  </si>
  <si>
    <t>Hipoclorito de sódio a 10%</t>
  </si>
  <si>
    <t>TOTAL Material:</t>
  </si>
  <si>
    <t>1.5. E200330001 ANALISE FISICO-QUIMICA P/AGUA E/OU ESGOTO (UN)</t>
  </si>
  <si>
    <t>1.6. E200330002 ANALISE BACTERIOLOGICAS P/AGUA E/OU ESGOTO (UN)</t>
  </si>
  <si>
    <t>1.7. 520182 MANUTENÇÃO MECANICA DE COMPRESSOR DE AR (H)</t>
  </si>
  <si>
    <t>D500000142</t>
  </si>
  <si>
    <t>Compressor de ar 450pcm a diesel</t>
  </si>
  <si>
    <t>1.8. 240490 DESMONTAGEM DO EQUIPAMENTO SUBMERSO (M)</t>
  </si>
  <si>
    <t>H020000360</t>
  </si>
  <si>
    <t>CAVALETE P/ TALHA C/ ESTRUTURA EM TUBO METALICO H = 3,8M EQUIPADO C/ RODAS DE BORRACHA P/ MOVIMENTACAO DE TUBOS DE CONCRETO NA CENTRAL DE PREMOLDADOS COM CAPACIDADE DE CARGA DE 2TONELADAS</t>
  </si>
  <si>
    <t>D500000159</t>
  </si>
  <si>
    <t>LOCAÇÃO DE TALHA MANAL DE CORRENTE, CAPACIDADE DE  2 T COM ELEVAÇÃO DE 3 M</t>
  </si>
  <si>
    <t>D500000038</t>
  </si>
  <si>
    <t>VEÍCULO COMERCIAL LEVE</t>
  </si>
  <si>
    <t>B010000084</t>
  </si>
  <si>
    <t>MOTORISTA DE EQUIPAMENTOS LEVE</t>
  </si>
  <si>
    <t>B010000087</t>
  </si>
  <si>
    <t>MOTORISTA</t>
  </si>
  <si>
    <t>520001</t>
  </si>
  <si>
    <t>CAMINHÃO CARROCERIA 8 a 10T, VIDA UTIL 10.000H</t>
  </si>
  <si>
    <t>1.9. 240492 MONTAGEM DO EQUIPAMENTO SUBMERSO (M)</t>
  </si>
  <si>
    <t>2.1. 89355 TUBO, PVC, SOLDÁVEL, DE 20MM, INSTALADO EM RAMAL OU SUB-RAMAL DE ÁGUA - FORNECIMENTO E INSTALAÇÃO. AF_06/2022 (M)</t>
  </si>
  <si>
    <t>00038383</t>
  </si>
  <si>
    <t>LIXA D'AGUA EM FOLHA, COR PRETA, GRAO 100</t>
  </si>
  <si>
    <t>00009867</t>
  </si>
  <si>
    <t>TUBO PVC, SOLDAVEL, DE 20 MM, AGUA FRIA (NBR-5648)</t>
  </si>
  <si>
    <t>Mão de Obra com Encargos Complementares</t>
  </si>
  <si>
    <t>88248</t>
  </si>
  <si>
    <t>AUXILIAR DE ENCANADOR OU BOMBEIRO HIDRÁULICO COM ENCARGOS COMPLEMENTARES</t>
  </si>
  <si>
    <t>88267</t>
  </si>
  <si>
    <t>ENCANADOR OU BOMBEIRO HIDRÁULICO COM ENCARGOS COMPLEMENTARES</t>
  </si>
  <si>
    <t>TOTAL Mão de Obra com Encargos Complementares:</t>
  </si>
  <si>
    <t>2.2. 89356 TUBO, PVC, SOLDÁVEL, DE 25MM, INSTALADO EM RAMAL OU SUB-RAMAL DE ÁGUA - FORNECIMENTO E INSTALAÇÃO. AF_06/2022 (M)</t>
  </si>
  <si>
    <t>00009868</t>
  </si>
  <si>
    <t>TUBO PVC, SOLDAVEL, DE 25 MM, AGUA FRIA (NBR-5648)</t>
  </si>
  <si>
    <t>2.3. 89357 TUBO, PVC, SOLDÁVEL, DE 32MM, INSTALADO EM RAMAL OU SUB-RAMAL DE ÁGUA - FORNECIMENTO E INSTALAÇÃO. AF_06/2022 (M)</t>
  </si>
  <si>
    <t>00009869</t>
  </si>
  <si>
    <t>TUBO PVC, SOLDAVEL, DE 32 MM, AGUA FRIA (NBR-5648)</t>
  </si>
  <si>
    <t>2.4. 00009874 TUBO PVC, SOLDAVEL, DE 40 MM, AGUA FRIA (NBR-5648) (M)</t>
  </si>
  <si>
    <t>2.5. 00009875 TUBO PVC, SOLDAVEL, DE 50 MM, AGUA FRIA (NBR-5648) (M)</t>
  </si>
  <si>
    <t>2.6. 89450 TUBO, PVC, SOLDÁVEL, DE 60MM, INSTALADO EM PRUMADA DE ÁGUA - FORNECIMENTO E INSTALAÇÃO. AF_06/2022 (M)</t>
  </si>
  <si>
    <t>00009873</t>
  </si>
  <si>
    <t>TUBO PVC, SOLDAVEL, DE 60 MM, AGUA FRIA (NBR-5648)</t>
  </si>
  <si>
    <t>2.7. 00009871 TUBO PVC, SOLDAVEL, DE 75 MM, AGUA FRIA (NBR-5648) (M)</t>
  </si>
  <si>
    <t>2.8. 89393 TE, PVC, SOLDÁVEL, DN 20MM, INSTALADO EM RAMAL OU SUB-RAMAL DE ÁGUA - FORNECIMENTO E INSTALAÇÃO. AF_06/2022 (UN)</t>
  </si>
  <si>
    <t>00000122</t>
  </si>
  <si>
    <t>ADESIVO PLASTICO PARA PVC, FRASCO COM *850* GR</t>
  </si>
  <si>
    <t>00020083</t>
  </si>
  <si>
    <t>SOLUCAO PREPARADORA / LIMPADORA PARA PVC, FRASCO COM 1000 CM3</t>
  </si>
  <si>
    <t>00007138</t>
  </si>
  <si>
    <t>TE SOLDAVEL, PVC, 90 GRAUS, 20 MM, PARA AGUA FRIA PREDIAL (NBR 5648)</t>
  </si>
  <si>
    <t>2.9. 89395 TE, PVC, SOLDÁVEL, DN 25MM, INSTALADO EM RAMAL OU SUB-RAMAL DE ÁGUA - FORNECIMENTO E INSTALAÇÃO. AF_06/2022 (UN)</t>
  </si>
  <si>
    <t>00007139</t>
  </si>
  <si>
    <t>TE SOLDAVEL, PVC, 90 GRAUS, 25 MM, PARA AGUA FRIA PREDIAL (NBR 5648)</t>
  </si>
  <si>
    <t>2.10. 89443 TE, PVC, SOLDÁVEL, DN 32MM, INSTALADO EM RAMAL DE DISTRIBUIÇÃO DE ÁGUA - FORNECIMENTO E INSTALAÇÃO. AF_06/2022 (UN)</t>
  </si>
  <si>
    <t>00007140</t>
  </si>
  <si>
    <t>TE SOLDAVEL, PVC, 90 GRAUS, 32 MM, PARA AGUA FRIA PREDIAL (NBR 5648)</t>
  </si>
  <si>
    <t>2.11. 89623 TE, PVC, SOLDÁVEL, DN 40MM, INSTALADO EM PRUMADA DE ÁGUA - FORNECIMENTO E INSTALAÇÃO. AF_06/2022 (UN)</t>
  </si>
  <si>
    <t>00007141</t>
  </si>
  <si>
    <t>TE SOLDAVEL, PVC, 90 GRAUS, 40 MM, PARA AGUA FRIA PREDIAL (NBR 5648)</t>
  </si>
  <si>
    <t>2.12. 89442 TÊ DE REDUÇÃO, PVC, SOLDÁVEL, DN 25MM X 20MM, INSTALADO EM RAMAL DE DISTRIBUIÇÃO DE ÁGUA - FORNECIMENTO E INSTALAÇÃO. AF_06/2022 (UN)</t>
  </si>
  <si>
    <t>00007104</t>
  </si>
  <si>
    <t>TE DE REDUCAO, PVC, SOLDAVEL, 90 GRAUS, 25 MM X 20 MM, PARA AGUA FRIA PREDIAL</t>
  </si>
  <si>
    <t>2.13. 89499 CURVA 90 GRAUS, PVC, SOLDÁVEL, DN 40MM, INSTALADO EM PRUMADA DE ÁGUA - FORNECIMENTO E INSTALAÇÃO. AF_06/2022 (UN)</t>
  </si>
  <si>
    <t>00001958</t>
  </si>
  <si>
    <t>CURVA DE PVC 90 GRAUS, SOLDAVEL, 40 MM, COR MARROM, PARA AGUA FRIA PREDIAL</t>
  </si>
  <si>
    <t>2.14. 89503 CURVA 90 GRAUS, PVC, SOLDÁVEL, DN 50MM, INSTALADO EM PRUMADA DE ÁGUA - FORNECIMENTO E INSTALAÇÃO. AF_06/2022 (UN)</t>
  </si>
  <si>
    <t>00001959</t>
  </si>
  <si>
    <t>CURVA DE PVC 90 GRAUS, SOLDAVEL, 50 MM, COR MARROM, PARA AGUA FRIA PREDIAL</t>
  </si>
  <si>
    <t>2.15. 89517 CURVA 90 GRAUS, PVC, SOLDÁVEL, DN 75MM, INSTALADO EM PRUMADA DE ÁGUA - FORNECIMENTO E INSTALAÇÃO. AF_06/2022 (UN)</t>
  </si>
  <si>
    <t>00001960</t>
  </si>
  <si>
    <t>CURVA DE PVC 90 GRAUS, SOLDAVEL, 75 MM, COR MARROM, PARA AGUA FRIA PREDIAL</t>
  </si>
  <si>
    <t>2.16. 89371 LUVA, PVC, SOLDÁVEL, DN 20MM, INSTALADO EM RAMAL OU SUB-RAMAL DE ÁGUA - FORNECIMENTO E INSTALAÇÃO. AF_06/2022 (UN)</t>
  </si>
  <si>
    <t>00003861</t>
  </si>
  <si>
    <t>LUVA PVC SOLDAVEL, 20 MM, PARA AGUA FRIA PREDIAL</t>
  </si>
  <si>
    <t>2.17. 89530 LUVA DE CORRER, PVC, SOLDÁVEL, DN 25MM, INSTALADO EM PRUMADA DE ÁGUA - FORNECIMENTO E INSTALAÇÃO. AF_06/2022 (UN)</t>
  </si>
  <si>
    <t>00003873</t>
  </si>
  <si>
    <t>LUVA DE CORRER PARA TUBO SOLDAVEL, PVC, 25 MM, PARA AGUA FRIA PREDIAL</t>
  </si>
  <si>
    <t>2.18. 89431 LUVA, PVC, SOLDÁVEL, DN 32MM, INSTALADO EM RAMAL DE DISTRIBUIÇÃO DE ÁGUA - FORNECIMENTO E INSTALAÇÃO. AF_06/2022 (UN)</t>
  </si>
  <si>
    <t>00003903</t>
  </si>
  <si>
    <t>LUVA PVC SOLDAVEL, 32 MM, PARA AGUA FRIA PREDIAL</t>
  </si>
  <si>
    <t>2.19. 89558 LUVA, PVC, SOLDÁVEL, DN 40MM, INSTALADO EM PRUMADA DE ÁGUA - FORNECIMENTO E INSTALAÇÃO. AF_06/2022 (UN)</t>
  </si>
  <si>
    <t>00003862</t>
  </si>
  <si>
    <t>LUVA PVC SOLDAVEL, 40 MM, PARA AGUA FRIA PREDIAL</t>
  </si>
  <si>
    <t>2.20. 89575 LUVA, PVC, SOLDÁVEL, DN 50MM, INSTALADO EM PRUMADA DE ÁGUA - FORNECIMENTO E INSTALAÇÃO. AF_06/2022 (UN)</t>
  </si>
  <si>
    <t>00003863</t>
  </si>
  <si>
    <t>LUVA PVC SOLDAVEL, 50 MM, PARA AGUA FRIA PREDIAL</t>
  </si>
  <si>
    <t>2.21. 89597 LUVA, PVC, SOLDÁVEL, DN 60MM, INSTALADO EM PRUMADA DE ÁGUA - FORNECIMENTO E INSTALAÇÃO. AF_06/2022 (UN)</t>
  </si>
  <si>
    <t>00003864</t>
  </si>
  <si>
    <t>LUVA PVC SOLDAVEL, 60 MM, PARA AGUA FRIA PREDIAL</t>
  </si>
  <si>
    <t>2.22. 89611 LUVA, PVC, SOLDÁVEL, DN 75MM, INSTALADO EM PRUMADA DE ÁGUA - FORNECIMENTO E INSTALAÇÃO. AF_06/2022 (UN)</t>
  </si>
  <si>
    <t>00003865</t>
  </si>
  <si>
    <t>LUVA PVC SOLDAVEL, 75 MM, PARA AGUA FRIA PREDIAL</t>
  </si>
  <si>
    <t>2.23. 94705 ADAPTADOR COM FLANGE E ANEL DE VEDAÇÃO, PVC, SOLDÁVEL, DN 40 MM X 1 1/4", INSTALADO EM RESERVAÇÃO PREDIAL DE ÁGUA - FORNECIMENTO E INSTALAÇÃO. AF_04/2024 (UN)</t>
  </si>
  <si>
    <t>00000098</t>
  </si>
  <si>
    <t>ADAPTADOR PVC SOLDAVEL, COM FLANGE E ANEL DE VEDACAO, 40 MM X 1 1/4", PARA CAIXA D'AGUA</t>
  </si>
  <si>
    <t>2.24. 94706 ADAPTADOR COM FLANGE E ANEL DE VEDAÇÃO, PVC, SOLDÁVEL, DN 50 MM X 1 1/2", INSTALADO EM RESERVAÇÃO PREDIAL DE ÁGUA - FORNECIMENTO E INSTALAÇÃO. AF_04/2024 (UN)</t>
  </si>
  <si>
    <t>00000099</t>
  </si>
  <si>
    <t>ADAPTADOR PVC SOLDAVEL, COM FLANGE E ANEL DE VEDACAO, 50 MM X 1 1/2", PARA CAIXA D'AGUA</t>
  </si>
  <si>
    <t>2.25. 94707 ADAPTADOR COM FLANGE E ANEL DE VEDAÇÃO, PVC, SOLDÁVEL, DN 60 MM X 2", INSTALADO EM RESERVAÇÃO PREDIAL DE ÁGUA - FORNECIMENTO E INSTALAÇÃO. AF_04/2024 (UN)</t>
  </si>
  <si>
    <t>00000100</t>
  </si>
  <si>
    <t>ADAPTADOR PVC, SOLDAVEL, COM FLANGES E ANEL DE VEDACAO, 60 MM X 2", PARA CAIXA D'AGUA</t>
  </si>
  <si>
    <t>2.26. 89418 LUVA DE CORRER, PVC, SOLDÁVEL, DN 20MM, INSTALADO EM RAMAL DE DISTRIBUIÇÃO DE ÁGUA - FORNECIMENTO E INSTALAÇÃO. AF_06/2022 (UN)</t>
  </si>
  <si>
    <t>00003854</t>
  </si>
  <si>
    <t>LUVA DE CORRER PARA TUBO SOLDAVEL, PVC, 20 MM, PARA AGUA FRIA PREDIAL</t>
  </si>
  <si>
    <t>2.27. 89425 LUVA DE CORRER, PVC, SOLDÁVEL, DN 25MM, INSTALADO EM RAMAL DE DISTRIBUIÇÃO DE ÁGUA - FORNECIMENTO E INSTALAÇÃO. AF_06/2022 (UN)</t>
  </si>
  <si>
    <t>2.28. 89432 LUVA DE CORRER, PVC, SOLDÁVEL, DN 32MM, INSTALADO EM RAMAL DE DISTRIBUIÇÃO DE ÁGUA FORNECIMENTO E INSTALAÇÃO. AF_06/2022 (UN)</t>
  </si>
  <si>
    <t>00038021</t>
  </si>
  <si>
    <t>LUVA DE CORRER PARA TUBO SOLDAVEL, PVC, 32 MM, PARA AGUA FRIA PREDIAL</t>
  </si>
  <si>
    <t>2.29. 89577 LUVA DE CORRER, PVC, SOLDÁVEL, DN 50MM, INSTALADO EM PRUMADA DE ÁGUA - FORNECIMENTO E INSTALAÇÃO. AF_06/2022 (UN)</t>
  </si>
  <si>
    <t>00003847</t>
  </si>
  <si>
    <t>LUVA DE CORRER PARA TUBO SOLDAVEL, PVC, 50 MM, PARA AGUA FRIA PREDIAL</t>
  </si>
  <si>
    <t>2.30. 89598 LUVA DE CORRER, PVC, SOLDÁVEL, DN 60MM, INSTALADO EM PRUMADA DE ÁGUA FORNECIMENTO E INSTALAÇÃO. AF_06/2022 (UN)</t>
  </si>
  <si>
    <t>00038022</t>
  </si>
  <si>
    <t>LUVA DE CORRER PARA TUBO SOLDAVEL, PVC, 60 MM, PARA AGUA FRIA PREDIAL</t>
  </si>
  <si>
    <t>2.31. 89426 LUVA DE REDUÇÃO, PVC, SOLDÁVEL, DN 32MM X 25MM, INSTALADO EM RAMAL DE DISTRIBUIÇÃO DE ÁGUA - FORNECIMENTO E INSTALAÇÃO. AF_06/2022 (UN)</t>
  </si>
  <si>
    <t>00003869</t>
  </si>
  <si>
    <t>LUVA DE REDUCAO SOLDAVEL, PVC, 32 MM X 25 MM, PARA AGUA FRIA PREDIAL</t>
  </si>
  <si>
    <t>2.32. 89419 LUVA DE REDUÇÃO, PVC, SOLDÁVEL, DN 25MM X 20MM, INSTALADO EM RAMAL DE DISTRIBUIÇÃO DE ÁGUA - FORNECIMENTO E INSTALAÇÃO. AF_06/2022 (UN)</t>
  </si>
  <si>
    <t>00003868</t>
  </si>
  <si>
    <t>LUVA DE REDUCAO SOLDAVEL, PVC, 25 MM X 20 MM, PARA AGUA FRIA PREDIAL</t>
  </si>
  <si>
    <t>2.33. 89433 LUVA DE REDUÇÃO, PVC, SOLDÁVEL, DN 40MM X 32MM, INSTALADO EM RAMAL DE DISTRIBUIÇÃO DE ÁGUA - FORNECIMENTO E INSTALAÇÃO. AF_06/2022 (UN)</t>
  </si>
  <si>
    <t>00003872</t>
  </si>
  <si>
    <t>LUVA DE REDUCAO SOLDAVEL, PVC, 40 MM X 32 MM, PARA AGUA FRIA PREDIAL</t>
  </si>
  <si>
    <t>2.34. 89404 JOELHO 90 GRAUS, PVC, SOLDÁVEL, DN 20MM, INSTALADO EM RAMAL DE DISTRIBUIÇÃO DE ÁGUA - FORNECIMENTO E INSTALAÇÃO. AF_06/2022 (UN)</t>
  </si>
  <si>
    <t>00003542</t>
  </si>
  <si>
    <t>JOELHO PVC, SOLDAVEL, 90 GRAUS, 20 MM, COR MARROM, PARA AGUA FRIA PREDIAL</t>
  </si>
  <si>
    <t>2.35.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</si>
  <si>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</si>
  <si>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</si>
  <si>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2.36. 89413 JOELHO 90 GRAUS, PVC, SOLDÁVEL, DN 32MM, INSTALADO EM RAMAL DE DISTRIBUIÇÃO DE ÁGUA - FORNECIMENTO E INSTALAÇÃO. AF_06/2022 (UN)</t>
  </si>
  <si>
    <t>00003536</t>
  </si>
  <si>
    <t>JOELHO PVC, SOLDAVEL, 90 GRAUS, 32 MM, COR MARROM, PARA AGUA FRIA PREDIAL</t>
  </si>
  <si>
    <t>2.37. 89497 JOELHO 90 GRAUS, PVC, SOLDÁVEL, DN 40MM, INSTALADO EM PRUMADA DE ÁGUA - FORNECIMENTO E INSTALAÇÃO. AF_06/2022 (UN)</t>
  </si>
  <si>
    <t>00003535</t>
  </si>
  <si>
    <t>JOELHO PVC, SOLDAVEL, 90 GRAUS, 40 MM, COR MARROM, PARA AGUA FRIA PREDIAL</t>
  </si>
  <si>
    <t>2.38. 89501 JOELHO 90 GRAUS, PVC, SOLDÁVEL, DN 50MM, INSTALADO EM PRUMADA DE ÁGUA - FORNECIMENTO E INSTALAÇÃO. AF_06/2022 (UN)</t>
  </si>
  <si>
    <t>00003540</t>
  </si>
  <si>
    <t>JOELHO PVC, SOLDAVEL, 90 GRAUS, 50 MM, COR MARROM, PARA AGUA FRIA PREDIAL</t>
  </si>
  <si>
    <t>2.39. C1706 LUVA AÇO GALV. D=32mm (1 1/4") À 50mm (2") (UN)</t>
  </si>
  <si>
    <t>I1387</t>
  </si>
  <si>
    <t>LUVA AÇO GALVANIZADO DE 1 1/4"</t>
  </si>
  <si>
    <t>I0043</t>
  </si>
  <si>
    <t>I2320</t>
  </si>
  <si>
    <t>2.40. 89505 JOELHO 90 GRAUS, PVC, SOLDÁVEL, DN 60MM, INSTALADO EM PRUMADA DE ÁGUA - FORNECIMENTO E INSTALAÇÃO. AF_06/2022 (UN)</t>
  </si>
  <si>
    <t>00003539</t>
  </si>
  <si>
    <t>JOELHO PVC, SOLDAVEL, 90 GRAUS, 60 MM, COR MARROM, PARA AGUA FRIA PREDIAL</t>
  </si>
  <si>
    <t>2.41. 00011672 REGISTRO DE ESFERA, PVC, COM VOLANTE, VS, ROSCAVEL, DN 1 1/2", COM CORPO DIVIDIDO (UN)</t>
  </si>
  <si>
    <t>2.42. 103959 BUCHA DE REDUÇÃO, CURTA, PVC, SOLDÁVEL, DN 60 X 50 MM, INSTALADO EM PRUMADA DE ÁGUA - FORNECIMENTO E INSTALAÇÃO. AF_06/2022 (UN)</t>
  </si>
  <si>
    <t>00000818</t>
  </si>
  <si>
    <t>BUCHA DE REDUCAO DE PVC, SOLDAVEL, CURTA, COM 60 X 50 MM, PARA AGUA FRIA PREDIAL</t>
  </si>
  <si>
    <t>2.43. 105228 BUCHA DE REDUÇÃO PVC, SOLDÁVEL, LONGA, DN 50 X 32 MM, INSTALADO EM RESERVAÇÃO PREDIAL DE ÁGUA - FORNECIMENTO E INSTALAÇÃO. AF_04/2024 (UN)</t>
  </si>
  <si>
    <t>00000820</t>
  </si>
  <si>
    <t>BUCHA DE REDUCAO DE PVC, SOLDAVEL, LONGA, COM 50 X 32 MM, PARA AGUA FRIA PREDIAL</t>
  </si>
  <si>
    <t>2.44. S01170 Tê 90º de pvc rígido soldável, marrom diâm = 40mm (un)</t>
  </si>
  <si>
    <t>h</t>
  </si>
  <si>
    <t>I00138</t>
  </si>
  <si>
    <t>Adesivo pvc em frasco de 850 gramas</t>
  </si>
  <si>
    <t>kg</t>
  </si>
  <si>
    <t>I02036</t>
  </si>
  <si>
    <t>Solucao limpadora pvc</t>
  </si>
  <si>
    <t>l</t>
  </si>
  <si>
    <t>I07141S</t>
  </si>
  <si>
    <t>Te soldavel, pvc, 90 graus, 40 mm, para agua fria predial (nbr 5648)</t>
  </si>
  <si>
    <t>I02696S</t>
  </si>
  <si>
    <t>I06111S</t>
  </si>
  <si>
    <t>2.45. S01172 Tê 90º de pvc rígido soldável, marrom diâm = 60mm (un)</t>
  </si>
  <si>
    <t>I07143S</t>
  </si>
  <si>
    <t>Te soldavel, pvc, 90 graus, 60 mm, para agua fria predial (nbr 5648)</t>
  </si>
  <si>
    <t>2.46. 103041 REGISTRO DE ESFERA, PVC, ROSCÁVEL, COM BORBOLETA, 1/2" - FORNECIMENTO E INSTALAÇÃO. AF_08/2021 (UN)</t>
  </si>
  <si>
    <t>00003148</t>
  </si>
  <si>
    <t>FITA VEDA ROSCA, EM PTFE, ROLO DE 18 MM X 50 M (L X C)</t>
  </si>
  <si>
    <t>00006036</t>
  </si>
  <si>
    <t>REGISTRO DE ESFERA PVC, COM BORBOLETA, COM ROSCA EXTERNA, DE 1/2"</t>
  </si>
  <si>
    <t>2.47. 94704 ADAPTADOR COM FLANGE E ANEL DE VEDAÇÃO, PVC, SOLDÁVEL, DN 32 MM X 1", INSTALADO EM RESERVAÇÃO PREDIAL DE ÁGUA - FORNECIMENTO E INSTALAÇÃO. AF_04/2024 (UN)</t>
  </si>
  <si>
    <t>00000097</t>
  </si>
  <si>
    <t>ADAPTADOR PVC SOLDAVEL, COM FLANGE E ANEL DE VEDACAO, 32 MM X 1", PARA CAIXA D'AGUA</t>
  </si>
  <si>
    <t>2.48. S01087 Bucha de redução longa de pvc rígido soldável, marrom, diâm = 60 x 40mm Rev. 01 - 10/2022 (un)</t>
  </si>
  <si>
    <t>I00362</t>
  </si>
  <si>
    <t>Bucha reducao longa pvc rigido soldavel, marrom, d= 60 x 40mm</t>
  </si>
  <si>
    <t>2.49. S01085 Bucha de redução longa de pvc rígido soldável, marrom, diâm = 60 x 25mm (un)</t>
  </si>
  <si>
    <t>I00816S</t>
  </si>
  <si>
    <t>Bucha de reducao de pvc, soldavel, longa, com 60 x 25 mm, para agua fria predial</t>
  </si>
  <si>
    <t>2.50. I10359 Registro esfera PVC soldável Ø 50mm (un)</t>
  </si>
  <si>
    <t>2.51. S00938 Fornecimento e assentamento de luva de ferro galvanizado de 1 1/2" (un)</t>
  </si>
  <si>
    <t>I03939S</t>
  </si>
  <si>
    <t>Luva de ferro galvanizado, com rosca bsp, de 1 1/2"</t>
  </si>
  <si>
    <t>2.52. 94493 REGISTRO DE ESFERA, PVC, SOLDÁVEL, COM VOLANTE, DN 60 MM - FORNECIMENTO E INSTALAÇÃO. AF_08/2021 (UN)</t>
  </si>
  <si>
    <t>00020080</t>
  </si>
  <si>
    <t>ADESIVO PLASTICO PARA PVC, FRASCO COM 175 GR</t>
  </si>
  <si>
    <t>00011678</t>
  </si>
  <si>
    <t>REGISTRO DE ESFERA, PVC, COM VOLANTE, VS, SOLDAVEL, DN 60 MM, COM CORPO DIVIDIDO</t>
  </si>
  <si>
    <t>2.53. S10314 Fornecimento e assentamento de união de ferro galvanizado assento bronze de 1/2" (un)</t>
  </si>
  <si>
    <t>I07725</t>
  </si>
  <si>
    <t>União c/assento cônico em bronze d=1/2"</t>
  </si>
  <si>
    <t>2.54. 00001788 CURVA 90 GRAUS DE FERRO GALVANIZADO, COM ROSCA BSP FEMEA, DE 1 1/4" (UN)</t>
  </si>
  <si>
    <t>2.55. 00003939 LUVA DE FERRO GALVANIZADO, COM ROSCA BSP, DE 1 1/2" (UN)</t>
  </si>
  <si>
    <t>2.56. 00003911 LUVA DE FERRO GALVANIZADO, COM ROSCA BSP, DE 1 1/4" (UN)</t>
  </si>
  <si>
    <t>2.57. 00012440 UNIAO DE FERRO GALVANIZADO, COM ASSENTO CONICO DE BRONZE, DE 1 1/4" (UN)</t>
  </si>
  <si>
    <t>2.58. 00012424 UNIAO DE FERRO GALVANIZADO, COM ASSENTO CONICO DE BRONZE, DE 1 1/2" (UN)</t>
  </si>
  <si>
    <t>3.1. 91927 CABO DE COBRE FLEXÍVEL ISOLADO, 2,5 MM², ANTI-CHAMA 0,6/1,0 KV, PARA CIRCUITOS TERMINAIS - FORNECIMENTO E INSTALAÇÃO. AF_03/2023 (M)</t>
  </si>
  <si>
    <t>00001022</t>
  </si>
  <si>
    <t>CABO DE COBRE, FLEXIVEL, CLASSE 4 OU 5, ISOLACAO EM PVC/A, ANTICHAMA BWF-B, COBERTURA PVC-ST1, ANTICHAMA BWF-B, 1 CONDUTOR, 0,6/1 KV, SECAO NOMINAL 2,5 MM2</t>
  </si>
  <si>
    <t>00021127</t>
  </si>
  <si>
    <t>FITA ISOLANTE ADESIVA ANTICHAMA, USO ATE 750 V, EM ROLO DE 19 MM X 5 M</t>
  </si>
  <si>
    <t>88247</t>
  </si>
  <si>
    <t>88264</t>
  </si>
  <si>
    <t>ELETRICISTA COM ENCARGOS COMPLEMENTARES</t>
  </si>
  <si>
    <t>3.2. S05023 Cabo de cobre PP Cordplast 2 x 2,5 mm2, 450/750v - fornecimento (m)</t>
  </si>
  <si>
    <t>I03804</t>
  </si>
  <si>
    <t>Cabo de cobre PP Cordplast 2 x 2,5 mm2, 450/750v</t>
  </si>
  <si>
    <t>I02436S</t>
  </si>
  <si>
    <t>3.3. M101705129 RELÉ DE SOBRECARGA TERMICO, 10-16A (un)</t>
  </si>
  <si>
    <t>3.4. S04001 Cabo de cobre PP Cordplast 4 x 2,5 mm2, 450/750v - fornecimento (M)</t>
  </si>
  <si>
    <t>I03162</t>
  </si>
  <si>
    <t>Cabo de cobre PP Cordplast 4 x 2,5 mm2, 450/750v</t>
  </si>
  <si>
    <t>3.5. S04119 Cabo de cobre PP Cordplast 4 x 4.0 mm2, 450/750v - Fornecimento e instalação (M)</t>
  </si>
  <si>
    <t>I03171</t>
  </si>
  <si>
    <t>Cabo de cobre PP Cordplast 4 x 4,0 mm2, 450/750v</t>
  </si>
  <si>
    <t>3.6. C2065 QUADRO DE COMANDO DE BOMBAS - COMPLETO (UN)</t>
  </si>
  <si>
    <t>I0195</t>
  </si>
  <si>
    <t>BARRAMENTO TERRA P/ BAIXA TENSÃO</t>
  </si>
  <si>
    <t>I0200</t>
  </si>
  <si>
    <t>BASE FUSIVEL DIAZED 63A. COMPLETA</t>
  </si>
  <si>
    <t>I0436</t>
  </si>
  <si>
    <t>CAIXA TIPO 'J' 50X60X27CM</t>
  </si>
  <si>
    <t>I1007</t>
  </si>
  <si>
    <t>DISJUNTOR TRIPOLAR 20A</t>
  </si>
  <si>
    <t>I1205</t>
  </si>
  <si>
    <t>FUSIVEL DIAZED 63A</t>
  </si>
  <si>
    <t>I1692</t>
  </si>
  <si>
    <t>PONTE DE CRUZAMENTO EM CAIXAS DERIVAÇÃO/LIGACÃO</t>
  </si>
  <si>
    <t>I0042</t>
  </si>
  <si>
    <t>I2312</t>
  </si>
  <si>
    <t>3.7. 00020111 FITA ISOLANTE ADESIVA ANTICHAMA, USO ATE 750 V, EM ROLO DE 19 MM X 20 M (UN)</t>
  </si>
  <si>
    <t>3.8. 00000408 ABRACADEIRA DE NYLON PARA AMARRACAO DE CABOS, COMPRIMENTO DE 390 X *4,6* MM (UN)</t>
  </si>
  <si>
    <t>3.9. 101895 DISJUNTOR TERMOMAGNÉTICO TRIPOLAR , CORRENTE NOMINAL DE 125A - FORNECIMENTO E INSTALAÇÃO. AF_10/2020 (UN)</t>
  </si>
  <si>
    <t>00002391</t>
  </si>
  <si>
    <t>DISJUNTOR TERMOMAGNETICO TRIPOLAR 125 A / 425 V / ICC - 25 KA</t>
  </si>
  <si>
    <t>00001578</t>
  </si>
  <si>
    <t>TERMINAL A COMPRESSAO EM COBRE ESTANHADO PARA CABO 50 MM2, 1 FURO E 1 COMPRESSAO, PARA PARAFUSO DE FIXACAO M8</t>
  </si>
  <si>
    <t>3.10. 93668 DISJUNTOR TRIPOLAR TIPO DIN, CORRENTE NOMINAL DE 16A - FORNECIMENTO E INSTALAÇÃO. AF_10/2020 (UN)</t>
  </si>
  <si>
    <t>00034709</t>
  </si>
  <si>
    <t>DISJUNTOR TERMOMAGNETICO PARA TRILHO DIN (IEC), TRIPOLAR, 10 - 50 A</t>
  </si>
  <si>
    <t>00001570</t>
  </si>
  <si>
    <t>TERMINAL A COMPRESSAO EM COBRE ESTANHADO PARA CABO 2,5 MM2, 1 FURO E 1 COMPRESSAO, PARA PARAFUSO DE FIXACAO M5</t>
  </si>
  <si>
    <t>3.11. 93669 DISJUNTOR TRIPOLAR TIPO DIN, CORRENTE NOMINAL DE 20A - FORNECIMENTO E INSTALAÇÃO. AF_10/2020 (UN)</t>
  </si>
  <si>
    <t>00001571</t>
  </si>
  <si>
    <t>TERMINAL A COMPRESSAO EM COBRE ESTANHADO PARA CABO 4 MM2, 1 FURO E 1 COMPRESSAO, PARA PARAFUSO DE FIXACAO M5</t>
  </si>
  <si>
    <t>3.12. 93663 DISJUNTOR BIPOLAR TIPO DIN, CORRENTE NOMINAL DE 25A - FORNECIMENTO E INSTALAÇÃO. AF_10/2020 (UN)</t>
  </si>
  <si>
    <t>00034616</t>
  </si>
  <si>
    <t>DISJUNTOR TERMOMAGNETICO PARA TRILHO DIN (IEC), BIPOLAR, 6 - 32 A</t>
  </si>
  <si>
    <t>3.13. 93664 DISJUNTOR BIPOLAR TIPO DIN, CORRENTE NOMINAL DE 32A - FORNECIMENTO E INSTALAÇÃO. AF_10/2020 (UN)</t>
  </si>
  <si>
    <t>00001573</t>
  </si>
  <si>
    <t>TERMINAL A COMPRESSAO EM COBRE ESTANHADO PARA CABO 6 MM2, 1 FURO E 1 COMPRESSAO, PARA PARAFUSO DE FIXACAO M6</t>
  </si>
  <si>
    <t>4.1. 102615 CAIXA D´ÁGUA EM POLIÉSTER REFORÇADO COM FIBRA DE VIDRO, 2000 LITROS - FORNECIMENTO E INSTALAÇÃO. AF_06/2021 (UN)</t>
  </si>
  <si>
    <t>00037104</t>
  </si>
  <si>
    <t>CAIXA D'AGUA / RESERVATORIO EM POLIESTER REFORCADO COM FIBRA DE VIDRO, 2000 LITROS, COM TAMPA</t>
  </si>
  <si>
    <t>4.2. S01442 Caixa d´água em fibra de vidro - instalada, sem estrutura de suporte cap. 5.000 litros (un)</t>
  </si>
  <si>
    <t>I00072S</t>
  </si>
  <si>
    <t>Adaptador pvc, roscavel, com flanges e anel de vedacao, 1 1/2", para caixa d'agua</t>
  </si>
  <si>
    <t>I00071S</t>
  </si>
  <si>
    <t>Adaptador pvc, roscavel, com flanges e anel de vedacao, 1", para caixa d'agua</t>
  </si>
  <si>
    <t>I00073S</t>
  </si>
  <si>
    <t>Adaptador pvc, roscavel, com flanges e anel de vedacao, 3/4", para caixa d'agua</t>
  </si>
  <si>
    <t>I00463</t>
  </si>
  <si>
    <t>Caixa d'agua fibra vidro 5.000 litros - Fortlev-Torres (ou similar)</t>
  </si>
  <si>
    <t>I00981</t>
  </si>
  <si>
    <t>Fita veda rosca 18mm</t>
  </si>
  <si>
    <t>I03482S</t>
  </si>
  <si>
    <t>Joelho pvc, roscavel, 90 graus, 1", cor branca, para agua fria predial</t>
  </si>
  <si>
    <t>I03878S</t>
  </si>
  <si>
    <t>Luva pvc, roscavel, 1 1/2", agua fria predial</t>
  </si>
  <si>
    <t>I03876S</t>
  </si>
  <si>
    <t>Luva pvc, roscavel, 1", agua fria predial</t>
  </si>
  <si>
    <t>I03884S</t>
  </si>
  <si>
    <t>Luva pvc, roscavel, 3/4", agua fria predial</t>
  </si>
  <si>
    <t>I01951</t>
  </si>
  <si>
    <t>Registro gaveta bruto, c/ volante, d = 25mm (1")</t>
  </si>
  <si>
    <t>I11830S</t>
  </si>
  <si>
    <t>Torneira de boia convencional para caixa d'agua, agua fria, 3/4", com haste e torneira metalicos e balao plastico</t>
  </si>
  <si>
    <t>I09862S</t>
  </si>
  <si>
    <t>Tubo pvc, roscavel, 1 1/2", agua fria predial</t>
  </si>
  <si>
    <t>I09866S</t>
  </si>
  <si>
    <t>Tubo pvc, roscavel, 1", agua fria predial</t>
  </si>
  <si>
    <t>S00127</t>
  </si>
  <si>
    <t>Concreto simples usinado fck=21mpa, bombeado, lançado e adensado em superestrutura</t>
  </si>
  <si>
    <t>m3</t>
  </si>
  <si>
    <t>4.3. 102619 CAIXA D´ÁGUA EM POLIÉSTER REFORÇADO COM FIBRA DE VIDRO, 10000 LITROS - FORNECIMENTO E INSTALAÇÃO. AF_06/2021 (UN)</t>
  </si>
  <si>
    <t>Equipamento Custo Horário</t>
  </si>
  <si>
    <t>93288</t>
  </si>
  <si>
    <t>GUINDASTE HIDRÁULICO AUTOPROPELIDO, COM LANÇA TELESCÓPICA 40 M, CAPACIDADE MÁXIMA 60 T, POTÊNCIA 260 KW - CHI DIURNO. AF_03/2016</t>
  </si>
  <si>
    <t>CHI</t>
  </si>
  <si>
    <t>93287</t>
  </si>
  <si>
    <t>GUINDASTE HIDRÁULICO AUTOPROPELIDO, COM LANÇA TELESCÓPICA 40 M, CAPACIDADE MÁXIMA 60 T, POTÊNCIA 260 KW - CHP DIURNO. AF_03/2016</t>
  </si>
  <si>
    <t>CHP</t>
  </si>
  <si>
    <t>TOTAL Equipamento Custo Horário:</t>
  </si>
  <si>
    <t>00037106</t>
  </si>
  <si>
    <t>CAIXA D'AGUA / RESERVATORIO EM POLIESTER REFORCADO COM FIBRA DE VIDRO, 10000 LITROS, COM TAMPA</t>
  </si>
  <si>
    <t>4.4. S01433 Caixa d´água em fibra de vidro - instalada, sem estrutura de suporte cap. 15.000 litros Rev.01 - 10/2022 (un)</t>
  </si>
  <si>
    <t>I00112</t>
  </si>
  <si>
    <t>Adaptador pvc rígido roscável c/ flanges e anel, p/ caixa d'água d= 1 1/4"</t>
  </si>
  <si>
    <t>I00113</t>
  </si>
  <si>
    <t>Adaptador pvc rígido roscável c/ flanges e anel, p/ caixa d'água d= 2"</t>
  </si>
  <si>
    <t>I00465</t>
  </si>
  <si>
    <t>Caixa d'agua fibra vidro 15.000 litros - Fortlev-Torres (ou similar)</t>
  </si>
  <si>
    <t>I03510S</t>
  </si>
  <si>
    <t>Joelho pvc, 90 graus, roscavel, 1 1/4", cor branca, agua fria predial</t>
  </si>
  <si>
    <t>I01432</t>
  </si>
  <si>
    <t>Luva pvc rigido roscavel d=1 1/ 4"</t>
  </si>
  <si>
    <t>I01434</t>
  </si>
  <si>
    <t>Luva pvc rigido roscavel d=2 "</t>
  </si>
  <si>
    <t>I06017S</t>
  </si>
  <si>
    <t>Registro gaveta bruto em latao forjado, bitola 1 1/4"</t>
  </si>
  <si>
    <t>I11825S</t>
  </si>
  <si>
    <t>Torneira de boia convencional para caixa d'agua, 1", agua fria, com haste e torneira metalicos e balao plastico</t>
  </si>
  <si>
    <t>I09861S</t>
  </si>
  <si>
    <t>Tubo pvc, roscavel, 1 1/4", agua fria predial</t>
  </si>
  <si>
    <t>I09860S</t>
  </si>
  <si>
    <t>Tubo pvc, roscavel, 2", para agua fria predial</t>
  </si>
  <si>
    <t>5.1. COMP-53452399 TORRE ELEVADA PRÉ-MOLDADA DE 8,00M DE ALTURA PARA RESERVATÓRIO DE 5.000L (und)</t>
  </si>
  <si>
    <t>102487</t>
  </si>
  <si>
    <t>CONCRETO CICLÓPICO FCK = 15MPA, 30% PEDRA DE MÃO EM VOLUME REAL, INCLUSIVE LANÇAMENTO. AF_05/2021</t>
  </si>
  <si>
    <t>050316</t>
  </si>
  <si>
    <t>ESCAVAÇÃO MANUAL DE POÇOS E CAVAS DE FUNDAÇÃO EM SOLO DE 2ª CAT. EXECUTADA ENTRE AS PROFUNDIDADES DE 1,51m E 3,00m</t>
  </si>
  <si>
    <t>091404</t>
  </si>
  <si>
    <t>FORNECIMENTO E ASSENTAMENTO DE LAJE PRÉ-FABRICADA PARA PISO, e = 12 cm</t>
  </si>
  <si>
    <t>M2</t>
  </si>
  <si>
    <t>150819</t>
  </si>
  <si>
    <t>FORNECIMENTO E MONTAGEM DE ESCADA METÁLICA EXTERNA PARA RESERVATÓRIO APOIADO, INCLUINDO PINTURA A BASE DE ESMALTE, DP1508-03.</t>
  </si>
  <si>
    <t>97735</t>
  </si>
  <si>
    <t>PEÇA RETANGULAR PRÉ-MOLDADA, VOLUME DE CONCRETO DE 30 A 100 LITROS, TAXA DE AÇO APROXIMADA DE 30KG/M³. AF_03/2024</t>
  </si>
  <si>
    <t>508015</t>
  </si>
  <si>
    <t>UTILIZAÇÃO DE EQUIPE DE APOIO COM CAMINHÃO MUNK</t>
  </si>
  <si>
    <t>5.2. COMP-0001 TORRE ELEVADA PRÉ-MOLDADA DE 8,00M DE ALTURA PARA RESERVATÓRIO DE 10.000L (und)</t>
  </si>
  <si>
    <t>5.3. COMP 0002 TORRE ELEVADA PRÉ-MOLDADA DE 8,00M DE ALTURA PARA RESERVATÓRIO DE 15.000L (und)</t>
  </si>
  <si>
    <t>6.1. I6493 BÓIA DE NÍVEL PÊRA C/ CONTRAPESO - 5 METROS DE CABO (UN)</t>
  </si>
  <si>
    <t>6.2. S06285 Tampa de Poço Cap Macho Reforçado em 150mm (un)</t>
  </si>
  <si>
    <t>I05122</t>
  </si>
  <si>
    <t>Tampa de poço cap macho reforçado em 150mm</t>
  </si>
  <si>
    <t>6.3. S10764 Abraçadeira em fita de aço 1", com fecho rápido (un)</t>
  </si>
  <si>
    <t>I11575</t>
  </si>
  <si>
    <t>6.4. I8555 MANTA DE FIBRA DE VIDRO 450 g/m² (KG)</t>
  </si>
  <si>
    <t>6.5. 00038200 CORDA DE POLIAMIDA 12 MM TIPO BOMBEIRO, PARA TRABALHO EM ALTURA (100M)</t>
  </si>
  <si>
    <t>6.6. S00817 Bóia elétrica para reservatório inferior, marca aquamatic ou similar, capacidade 30 a - fornecimento e instalação (un)</t>
  </si>
  <si>
    <t>I00392S</t>
  </si>
  <si>
    <t>Abracadeira em aco para amarracao de eletrodutos, tipo d, com 1/2" e parafuso de fixacao</t>
  </si>
  <si>
    <t>I02600</t>
  </si>
  <si>
    <t>Bóia elétrica para reservatório inferior</t>
  </si>
  <si>
    <t>I11891S</t>
  </si>
  <si>
    <t>Cordao de cobre, flexivel, torcido, classe 4 ou 5, isolacao em pvc/d, 300 v, 2 condutores de 2,5 mm2</t>
  </si>
  <si>
    <t>I01870S</t>
  </si>
  <si>
    <t>Curva 90 graus, longa, de pvc rigido roscavel, de 1/2", para eletroduto</t>
  </si>
  <si>
    <t>I02673S</t>
  </si>
  <si>
    <t>Eletroduto de pvc rigido roscavel de 1/2 ", sem luva</t>
  </si>
  <si>
    <t>I01689</t>
  </si>
  <si>
    <t>Parafuso de fixação com bucha plástica 8 mm</t>
  </si>
  <si>
    <t>cj</t>
  </si>
  <si>
    <t>7.1. C0441 BOMBA CENTRÍFUGA DE 1/2 CV, INCLUSIVE MAT.DE SUCCÃO (UN)</t>
  </si>
  <si>
    <t>I0026</t>
  </si>
  <si>
    <t>ADESIVO PARA TUBO DE PVC RIGIDO</t>
  </si>
  <si>
    <t>I0251</t>
  </si>
  <si>
    <t>BOMBA CENTRIFUGA P=1/2CV</t>
  </si>
  <si>
    <t>I1180</t>
  </si>
  <si>
    <t>FITA DE VEDAÇÃO</t>
  </si>
  <si>
    <t>I1298</t>
  </si>
  <si>
    <t>JOELHO PVC ROSCAVEL DE   3/4"</t>
  </si>
  <si>
    <t>I2223</t>
  </si>
  <si>
    <t>TUBO PVC RÍGIDO ROSCÁVEL DE  3/4"</t>
  </si>
  <si>
    <t>I2286</t>
  </si>
  <si>
    <t>VÁLVULA RETENÇÃO. PÉ C/CRIVO - 20MM (3/4')</t>
  </si>
  <si>
    <t>7.2. I9650 CONJ. MOTO-BOMBA SUBMERSA - POT = 1,0CV - Q = 4,00 M3/h - 43,00 mca (UN)</t>
  </si>
  <si>
    <t>7.3. I9651 CONJ. MOTO-BOMBA SUBMERSA - POT = 1,5CV - Q = 5,00 M3/h - 53,00 mca (UN)</t>
  </si>
  <si>
    <t>7.4. I9652 CONJ. MOTO-BOMBA SUBMERSA - POT = 2,0CV - Q = 6,00 M3/h - 46,00 mca (UN)</t>
  </si>
  <si>
    <t>7.5. I9653 CONJ. MOTO-BOMBA SUBMERSA - POT=2,5CV - Q = 7,00 M3/h - 53,00 mca (UN)</t>
  </si>
  <si>
    <t>7.6. I9654 CONJ. MOTO-BOMBA SUBMERSA - POT=3,0CV - Q = 9,00 M3/h - 52,00 mca (UN)</t>
  </si>
  <si>
    <t>7.7. I9656 CONJ. MOTO-BOMBA SUBMERSA - POT=4,0CV - Q = 5,80 L/s - Hman = 10,60 mca (UN)</t>
  </si>
  <si>
    <t>7.8. I9657 CONJ. MOTO-BOMBA SUBMERSA - POT=4,5CV - Q = 30,00 M3/h - Hman = 28,00 mca (UN)</t>
  </si>
  <si>
    <t>7.9. I9658 CONJ. MOTO-BOMBA SUBMERSA - POT=5,0CV - DN 97MM - Q = 1,12 M3/h - 129,21 mca - 3.500 rpm (UN)</t>
  </si>
  <si>
    <t>7.10. 00000761 BOMBA SUBMERSA PARA POCOS TUBULARES PROFUNDOS DIAMETRO DE 4 POLEGADAS, ELETRICA, TRIFASICA, POTENCIA 5,42 HP, 15 ESTAGIOS, BOCAL DE DESCARGA DIAMETRO DE 2 POLEGADAS, HM/Q = 18 M / 18,10 M3/H A 121 M / 2,90 M3/H (UN)</t>
  </si>
  <si>
    <t>%</t>
  </si>
  <si>
    <t>VALOR (R$)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</si>
  <si>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</si>
  <si>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</si>
  <si>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</si>
  <si>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</si>
  <si>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</si>
  <si>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</si>
  <si>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</si>
  <si>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</si>
  <si>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</si>
  <si>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</si>
  <si>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</si>
  <si>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</si>
  <si>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 parcela</t>
  </si>
  <si>
    <t>INSS</t>
  </si>
  <si>
    <t>SESI</t>
  </si>
  <si>
    <t>SENAI</t>
  </si>
  <si>
    <t>INCRA</t>
  </si>
  <si>
    <t>SEBRAE</t>
  </si>
  <si>
    <t>Salário Educação</t>
  </si>
  <si>
    <t>FGTS</t>
  </si>
  <si>
    <t>SECONCI</t>
  </si>
  <si>
    <t>GRUPO B</t>
  </si>
  <si>
    <t>Repouso Semanal Remunerado</t>
  </si>
  <si>
    <t>Feriados</t>
  </si>
  <si>
    <t>13º Salário</t>
  </si>
  <si>
    <t>GRUPO C</t>
  </si>
  <si>
    <t>GRUPO D</t>
  </si>
  <si>
    <t>CPF 80703577387</t>
  </si>
  <si>
    <t xml:space="preserve">CREA/MA: 1113326271-D </t>
  </si>
  <si>
    <t>PROPRIETÁRIA</t>
  </si>
  <si>
    <t>ENGENHEIRO CIVIL</t>
  </si>
  <si>
    <t>HÉRIKA SILVA MENDONÇA</t>
  </si>
  <si>
    <t>PEDRO SERENO MOREIRA SCRIVINER</t>
  </si>
  <si>
    <t>ABREU EMPREENDIMENTOS LTDA</t>
  </si>
  <si>
    <r>
      <t xml:space="preserve">DECLARAÇÃO: </t>
    </r>
    <r>
      <rPr>
        <sz val="10"/>
        <rFont val="Calibri"/>
        <family val="2"/>
        <scheme val="minor"/>
      </rPr>
      <t>O prazo para execução dos serviços está de acordo com o que consta no edital.</t>
    </r>
  </si>
  <si>
    <r>
      <t xml:space="preserve">DECLARAÇÃO: </t>
    </r>
    <r>
      <rPr>
        <sz val="10"/>
        <rFont val="Calibri"/>
        <family val="2"/>
        <scheme val="minor"/>
      </rPr>
      <t>Declaramos que não possuímos funcionários ou colaboradores da empresa com nenhum grau de parentesco com servidores de Chapadinha - Maranhão.</t>
    </r>
  </si>
  <si>
    <r>
      <t xml:space="preserve">DECLARAÇÃO: </t>
    </r>
    <r>
      <rPr>
        <sz val="10"/>
        <rFont val="Calibri"/>
        <family val="2"/>
        <scheme val="minor"/>
      </rPr>
      <t>Declaramos que temos pleno conhecimento das condicoes necessárias para prestação dos serviços.</t>
    </r>
  </si>
  <si>
    <r>
      <t>DECLARAÇÃO</t>
    </r>
    <r>
      <rPr>
        <sz val="10"/>
        <rFont val="Calibri"/>
        <family val="2"/>
        <scheme val="minor"/>
      </rPr>
      <t>: Declaramos que no preço cotado estão inclusos todos os custos operacionais, encargos previdenciários, trabalhistas, tributários, comerciais e quaisquer outros que incidam direta ou indiretamente na prestaçao dos serviços, apurados mediante o preenchimento do modelo de Planilha de Custos e Formação de Preços, conforme anexo do Edital.</t>
    </r>
  </si>
  <si>
    <r>
      <t xml:space="preserve">VALIDADE DA PROPOSTA: </t>
    </r>
    <r>
      <rPr>
        <sz val="10"/>
        <rFont val="Calibri"/>
        <family val="2"/>
        <scheme val="minor"/>
      </rPr>
      <t>90 (noventa) dias, a contar da data de sua apresentação.</t>
    </r>
  </si>
  <si>
    <t>VALOR TOTAL</t>
  </si>
  <si>
    <t>UND</t>
  </si>
  <si>
    <t>VALOR UNI</t>
  </si>
  <si>
    <t>QNT</t>
  </si>
  <si>
    <t>OBJETO</t>
  </si>
  <si>
    <t xml:space="preserve">ITEM </t>
  </si>
  <si>
    <r>
      <rPr>
        <b/>
        <sz val="10"/>
        <rFont val="Calibri"/>
        <family val="2"/>
        <scheme val="minor"/>
      </rPr>
      <t>CPF</t>
    </r>
    <r>
      <rPr>
        <sz val="10"/>
        <rFont val="Calibri"/>
        <family val="2"/>
        <scheme val="minor"/>
      </rPr>
      <t>:  80703577387</t>
    </r>
  </si>
  <si>
    <r>
      <t xml:space="preserve">EMAIL: </t>
    </r>
    <r>
      <rPr>
        <sz val="10"/>
        <rFont val="Calibri"/>
        <family val="2"/>
        <scheme val="minor"/>
      </rPr>
      <t>herika0911@gmail.com</t>
    </r>
  </si>
  <si>
    <r>
      <t xml:space="preserve">RG: </t>
    </r>
    <r>
      <rPr>
        <sz val="10"/>
        <rFont val="Calibri"/>
        <family val="2"/>
        <scheme val="minor"/>
      </rPr>
      <t>194364941</t>
    </r>
  </si>
  <si>
    <r>
      <rPr>
        <b/>
        <sz val="10"/>
        <rFont val="Calibri"/>
        <family val="2"/>
        <scheme val="minor"/>
      </rPr>
      <t>CARGO</t>
    </r>
    <r>
      <rPr>
        <sz val="10"/>
        <rFont val="Calibri"/>
        <family val="2"/>
        <scheme val="minor"/>
      </rPr>
      <t>: PROPRIETARIA</t>
    </r>
  </si>
  <si>
    <r>
      <rPr>
        <b/>
        <sz val="10"/>
        <rFont val="Calibri"/>
        <family val="2"/>
        <scheme val="minor"/>
      </rPr>
      <t>CONTATO:</t>
    </r>
    <r>
      <rPr>
        <sz val="10"/>
        <rFont val="Calibri"/>
        <family val="2"/>
        <scheme val="minor"/>
      </rPr>
      <t xml:space="preserve"> (98) 988225608</t>
    </r>
  </si>
  <si>
    <r>
      <rPr>
        <b/>
        <sz val="10"/>
        <rFont val="Calibri"/>
        <family val="2"/>
        <scheme val="minor"/>
      </rPr>
      <t>NOME COMPLETO</t>
    </r>
    <r>
      <rPr>
        <sz val="10"/>
        <rFont val="Calibri"/>
        <family val="2"/>
        <scheme val="minor"/>
      </rPr>
      <t>: HÉRIKA SILVA MENDONÇA</t>
    </r>
  </si>
  <si>
    <t>REPONSÁVEL PELA ASSINATURA DO CONTRATO</t>
  </si>
  <si>
    <r>
      <t xml:space="preserve">DADOS BANCÁRIOS: </t>
    </r>
    <r>
      <rPr>
        <sz val="10"/>
        <rFont val="Calibri"/>
        <family val="2"/>
        <scheme val="minor"/>
      </rPr>
      <t>Agência: 0001 - Conta: 3072715-4 - Instituição: 403 - Cora SCD</t>
    </r>
  </si>
  <si>
    <r>
      <rPr>
        <b/>
        <sz val="10"/>
        <rFont val="Calibri"/>
        <family val="2"/>
        <scheme val="minor"/>
      </rPr>
      <t>E-MAIL</t>
    </r>
    <r>
      <rPr>
        <sz val="10"/>
        <rFont val="Calibri"/>
        <family val="2"/>
        <scheme val="minor"/>
      </rPr>
      <t>: abreu.empreendimentos@hotmail.com</t>
    </r>
  </si>
  <si>
    <r>
      <rPr>
        <b/>
        <sz val="10"/>
        <rFont val="Calibri"/>
        <family val="2"/>
        <scheme val="minor"/>
      </rPr>
      <t>TELEFONE</t>
    </r>
    <r>
      <rPr>
        <sz val="10"/>
        <rFont val="Calibri"/>
        <family val="2"/>
        <scheme val="minor"/>
      </rPr>
      <t>:  (98) 988225608</t>
    </r>
  </si>
  <si>
    <r>
      <rPr>
        <b/>
        <sz val="10"/>
        <rFont val="Calibri"/>
        <family val="2"/>
        <scheme val="minor"/>
      </rPr>
      <t>ESTADO</t>
    </r>
    <r>
      <rPr>
        <sz val="10"/>
        <rFont val="Calibri"/>
        <family val="2"/>
        <scheme val="minor"/>
      </rPr>
      <t>: Maranhão</t>
    </r>
  </si>
  <si>
    <r>
      <rPr>
        <b/>
        <sz val="10"/>
        <rFont val="Calibri"/>
        <family val="2"/>
        <scheme val="minor"/>
      </rPr>
      <t>CIDADE</t>
    </r>
    <r>
      <rPr>
        <sz val="10"/>
        <rFont val="Calibri"/>
        <family val="2"/>
        <scheme val="minor"/>
      </rPr>
      <t>: São Luís</t>
    </r>
  </si>
  <si>
    <r>
      <rPr>
        <b/>
        <sz val="10"/>
        <rFont val="Calibri"/>
        <family val="2"/>
        <scheme val="minor"/>
      </rPr>
      <t>CEP</t>
    </r>
    <r>
      <rPr>
        <sz val="10"/>
        <rFont val="Calibri"/>
        <family val="2"/>
        <scheme val="minor"/>
      </rPr>
      <t>: 65.070-100</t>
    </r>
  </si>
  <si>
    <r>
      <rPr>
        <b/>
        <sz val="10"/>
        <rFont val="Calibri"/>
        <family val="2"/>
        <scheme val="minor"/>
      </rPr>
      <t>ENDEREÇO</t>
    </r>
    <r>
      <rPr>
        <sz val="10"/>
        <rFont val="Calibri"/>
        <family val="2"/>
        <scheme val="minor"/>
      </rPr>
      <t>: AVENIDA BETA, QD 19, Nº 4, LOJA 11, SPARTA CENTER, PARQUE ATENAS</t>
    </r>
  </si>
  <si>
    <r>
      <rPr>
        <b/>
        <sz val="10"/>
        <rFont val="Calibri"/>
        <family val="2"/>
        <scheme val="minor"/>
      </rPr>
      <t>CNPJ</t>
    </r>
    <r>
      <rPr>
        <sz val="10"/>
        <rFont val="Calibri"/>
        <family val="2"/>
        <scheme val="minor"/>
      </rPr>
      <t>:  00.175.218/0001-87</t>
    </r>
  </si>
  <si>
    <r>
      <rPr>
        <b/>
        <sz val="10"/>
        <rFont val="Calibri"/>
        <family val="2"/>
        <scheme val="minor"/>
      </rPr>
      <t>RAZÃO SOCIAL</t>
    </r>
    <r>
      <rPr>
        <sz val="10"/>
        <rFont val="Calibri"/>
        <family val="2"/>
        <scheme val="minor"/>
      </rPr>
      <t>: ABREU EMPREENDIMENTOS LTDA</t>
    </r>
  </si>
  <si>
    <t>DADOS DA EMPRESA</t>
  </si>
  <si>
    <t>Seleção da proposta apta a gerar o resultado de contratação mais vantajosa visando o Registro de preço para futuro e eventual execução dos serviços de manutenção de sistemas simplificados de abastecimento de água potável do município de Chapadinha/MA</t>
  </si>
  <si>
    <t>Chapadinha, Maranhão</t>
  </si>
  <si>
    <t>Comissão Permanente de Licitação - CPL</t>
  </si>
  <si>
    <t>Prefeitura Municipal de Chapadinha</t>
  </si>
  <si>
    <t>À</t>
  </si>
  <si>
    <t>ABERTURA DE PROPOSTAS: 05/05/2025 ÀS 08:30H</t>
  </si>
  <si>
    <t>PROCESSO ADMINISTRATIVO Nº 1237/2025</t>
  </si>
  <si>
    <t>PREGÃO ELETRÔNICO - SRP  - Nº 011/2025</t>
  </si>
  <si>
    <t xml:space="preserve">PROPOSTA DE PREÇO </t>
  </si>
  <si>
    <t>RESUMO</t>
  </si>
  <si>
    <t>VALOR</t>
  </si>
  <si>
    <t>VALOR DO ORÇAMENTO</t>
  </si>
  <si>
    <t>VALOR DO BDI</t>
  </si>
  <si>
    <t>VALOR TOTAL COM BDI</t>
  </si>
  <si>
    <t>São Luís (MA), 08 de Maio de 2025.</t>
  </si>
  <si>
    <t>________________________________</t>
  </si>
  <si>
    <t>_____________________________</t>
  </si>
  <si>
    <t>PLANILHA ORÇAMENTARIA</t>
  </si>
  <si>
    <t>_______________________________</t>
  </si>
  <si>
    <t>COMPOSIÇÃO DE PREÇO UNITARIO</t>
  </si>
  <si>
    <t>CRONOGRAMA FISICO FINANCEIRO</t>
  </si>
  <si>
    <t>TOTAL ACUMULADO</t>
  </si>
  <si>
    <t xml:space="preserve">COMPOSIÇÃO DE BDI </t>
  </si>
  <si>
    <t>1. GARANTIAS/SEGUROS</t>
  </si>
  <si>
    <t>2. SEGUROS</t>
  </si>
  <si>
    <t>2. RISCOS</t>
  </si>
  <si>
    <t>3. DESPESAS FINANCEIRAS</t>
  </si>
  <si>
    <t>4. ADMINISTRAÇÃO CENTRAL</t>
  </si>
  <si>
    <t>5. TRIBUTOS*</t>
  </si>
  <si>
    <t>5.1 - ISS</t>
  </si>
  <si>
    <t>5.2 - PIS</t>
  </si>
  <si>
    <t>5.3 - COFINS</t>
  </si>
  <si>
    <t>5.4 - CPRB</t>
  </si>
  <si>
    <t>6 - LUCRO</t>
  </si>
  <si>
    <t>TOTAL GERAL DO BDI**</t>
  </si>
  <si>
    <t>São Luís, 06 de MARÇO de 2025.</t>
  </si>
  <si>
    <t>_______________________________________</t>
  </si>
  <si>
    <t xml:space="preserve">Engº Civil </t>
  </si>
  <si>
    <t>São Luís, 08 de MAIO de 2025.</t>
  </si>
  <si>
    <t>PLANILHA DE COMPOSIÇÃO DE ENCARGOS SOCIAIS SOBRE MÃO DE OBRA</t>
  </si>
  <si>
    <t>HORISTA (%)</t>
  </si>
  <si>
    <t>MENSALISTA (%)</t>
  </si>
  <si>
    <t>DESONERADO</t>
  </si>
  <si>
    <t xml:space="preserve">GRUPO A </t>
  </si>
  <si>
    <t>A 1</t>
  </si>
  <si>
    <t>A 2</t>
  </si>
  <si>
    <t>A 3</t>
  </si>
  <si>
    <t>A 4</t>
  </si>
  <si>
    <t>A 5</t>
  </si>
  <si>
    <t>A 6</t>
  </si>
  <si>
    <t>A 7</t>
  </si>
  <si>
    <t>Seguro Acidente do Trabalho</t>
  </si>
  <si>
    <t>A 8</t>
  </si>
  <si>
    <t>A 9</t>
  </si>
  <si>
    <t>SUBTOTAL GRUPO A</t>
  </si>
  <si>
    <t>B 1</t>
  </si>
  <si>
    <t>Não incide</t>
  </si>
  <si>
    <t>B 2</t>
  </si>
  <si>
    <t>B 3</t>
  </si>
  <si>
    <t>Auxílio-Enfermidade</t>
  </si>
  <si>
    <t>B 4</t>
  </si>
  <si>
    <t>B 5</t>
  </si>
  <si>
    <t>Licença Paternidade</t>
  </si>
  <si>
    <t>B 6</t>
  </si>
  <si>
    <t>Faltas justificadas</t>
  </si>
  <si>
    <t>B 7</t>
  </si>
  <si>
    <t>Ausencias Abonadas/Dias de Chuvas</t>
  </si>
  <si>
    <t>B 8</t>
  </si>
  <si>
    <t>Auxilio acidente do trabalho</t>
  </si>
  <si>
    <t>B 9</t>
  </si>
  <si>
    <t>Férias gozadas</t>
  </si>
  <si>
    <t>B 10</t>
  </si>
  <si>
    <t>Salário maternidade</t>
  </si>
  <si>
    <t>SUBTOTAL GRUPO B</t>
  </si>
  <si>
    <t>C 1</t>
  </si>
  <si>
    <t>Aviso prévio indenizado</t>
  </si>
  <si>
    <t>C 2</t>
  </si>
  <si>
    <t>Aviso prévio trabalhado</t>
  </si>
  <si>
    <t>C 3</t>
  </si>
  <si>
    <t>Férias indenizadas</t>
  </si>
  <si>
    <t>C 4</t>
  </si>
  <si>
    <t>Depósito recisão s/ justa causa</t>
  </si>
  <si>
    <t>C 5</t>
  </si>
  <si>
    <t>Indenização adicional</t>
  </si>
  <si>
    <t>SUBTOTAL GRUPO C</t>
  </si>
  <si>
    <t>D 1</t>
  </si>
  <si>
    <t xml:space="preserve"> Reincidência de grupo A sobre grupo B</t>
  </si>
  <si>
    <t>D 2</t>
  </si>
  <si>
    <t xml:space="preserve"> Reincidência de grupo A sobre aviso prévio trabalhado e reincidência do FGTS sobre aviso prévio indenizado</t>
  </si>
  <si>
    <t>SUBTOTAL GRUPO D</t>
  </si>
  <si>
    <t xml:space="preserve">TOTAL(A+B+C+D) </t>
  </si>
  <si>
    <t>_____________________________________________</t>
  </si>
  <si>
    <t>____________________________________________________________________</t>
  </si>
  <si>
    <t>% ACU</t>
  </si>
  <si>
    <t>CURVA ABC</t>
  </si>
  <si>
    <t>TRÊS MILHÕES, DUZENTOS E CINQUENTA MIL</t>
  </si>
  <si>
    <t>ELETRICISTA COM ENCARGOS</t>
  </si>
  <si>
    <t xml:space="preserve">AUXILIAR DE ELETRICISTA COM ENCARGOS </t>
  </si>
  <si>
    <t>SERVENTE COM ENCARGOS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</si>
</sst>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\R\$\ #,##0.00"/>
    <numFmt numFmtId="165" formatCode="#,##0.000000"/>
    <numFmt numFmtId="166" formatCode="#,##0.00000000"/>
    <numFmt numFmtId="167" formatCode="\R\$\ #,##0.0000"/>
    <numFmt numFmtId="168" formatCode="#,##0.00%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Times New Roman"/>
      <charset val="204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0"/>
      <color rgb="FF000000"/>
      <name val="Times New Roman"/>
      <family val="1"/>
    </font>
    <font>
      <b/>
      <sz val="12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none"/>
    </fill>
    <fill>
      <patternFill patternType="solid">
        <fgColor rgb="FFDFDFDF"/>
      </patternFill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5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1" fillId="36" borderId="1"/>
    <xf numFmtId="0" fontId="3" fillId="36" borderId="1"/>
    <xf numFmtId="0" fontId="3" fillId="36" borderId="1"/>
    <xf numFmtId="44" fontId="1" fillId="36" borderId="1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36" borderId="1"/>
    <xf numFmtId="0" fontId="6" fillId="36" borderId="1"/>
    <xf numFmtId="9" fontId="20" fillId="36" borderId="1" applyFont="0" applyFill="0" applyBorder="0" applyAlignment="0" applyProtection="0"/>
  </cellStyleXfs>
  <cellXfs count="340">
    <xf numFmtId="0" fontId="0" fillId="0" borderId="0" xfId="0"/>
    <xf numFmtId="0" fontId="2" fillId="36" borderId="1" xfId="1" applyFont="1" applyAlignment="1">
      <alignment horizontal="left" vertical="center"/>
    </xf>
    <xf numFmtId="0" fontId="2" fillId="37" borderId="1" xfId="1" applyFont="1" applyFill="1" applyAlignment="1">
      <alignment horizontal="left" vertical="center"/>
    </xf>
    <xf numFmtId="0" fontId="4" fillId="37" borderId="5" xfId="2" applyFont="1" applyFill="1" applyBorder="1" applyAlignment="1">
      <alignment vertical="center"/>
    </xf>
    <xf numFmtId="0" fontId="4" fillId="37" borderId="1" xfId="2" applyFont="1" applyFill="1" applyAlignment="1">
      <alignment vertical="center"/>
    </xf>
    <xf numFmtId="0" fontId="4" fillId="37" borderId="6" xfId="2" applyFont="1" applyFill="1" applyBorder="1" applyAlignment="1">
      <alignment vertical="center"/>
    </xf>
    <xf numFmtId="0" fontId="4" fillId="37" borderId="7" xfId="2" applyFont="1" applyFill="1" applyBorder="1" applyAlignment="1">
      <alignment vertical="center"/>
    </xf>
    <xf numFmtId="0" fontId="4" fillId="37" borderId="7" xfId="1" applyFont="1" applyFill="1" applyBorder="1" applyAlignment="1">
      <alignment vertical="center"/>
    </xf>
    <xf numFmtId="0" fontId="4" fillId="37" borderId="7" xfId="3" applyFont="1" applyFill="1" applyBorder="1" applyAlignment="1">
      <alignment vertical="center"/>
    </xf>
    <xf numFmtId="0" fontId="4" fillId="37" borderId="1" xfId="3" applyFont="1" applyFill="1" applyAlignment="1">
      <alignment vertical="center"/>
    </xf>
    <xf numFmtId="0" fontId="4" fillId="37" borderId="1" xfId="1" applyFont="1" applyFill="1" applyAlignment="1">
      <alignment vertical="center"/>
    </xf>
    <xf numFmtId="0" fontId="4" fillId="37" borderId="1" xfId="2" applyFont="1" applyFill="1" applyAlignment="1">
      <alignment horizontal="center" vertical="center"/>
    </xf>
    <xf numFmtId="0" fontId="5" fillId="37" borderId="1" xfId="2" applyFont="1" applyFill="1" applyAlignment="1">
      <alignment horizontal="left" vertical="center" wrapText="1"/>
    </xf>
    <xf numFmtId="0" fontId="4" fillId="37" borderId="1" xfId="2" applyFont="1" applyFill="1" applyAlignment="1">
      <alignment horizontal="center" vertical="center" wrapText="1"/>
    </xf>
    <xf numFmtId="0" fontId="4" fillId="37" borderId="8" xfId="2" applyFont="1" applyFill="1" applyBorder="1" applyAlignment="1">
      <alignment horizontal="center" vertical="center" wrapText="1"/>
    </xf>
    <xf numFmtId="44" fontId="5" fillId="38" borderId="8" xfId="4" applyFont="1" applyFill="1" applyBorder="1" applyAlignment="1">
      <alignment horizontal="center" vertical="center"/>
    </xf>
    <xf numFmtId="0" fontId="5" fillId="38" borderId="8" xfId="2" applyFont="1" applyFill="1" applyBorder="1" applyAlignment="1">
      <alignment horizontal="center" vertical="center" wrapText="1"/>
    </xf>
    <xf numFmtId="44" fontId="4" fillId="37" borderId="8" xfId="4" applyFont="1" applyFill="1" applyBorder="1" applyAlignment="1">
      <alignment horizontal="center" vertical="center"/>
    </xf>
    <xf numFmtId="44" fontId="4" fillId="37" borderId="8" xfId="4" applyFont="1" applyFill="1" applyBorder="1" applyAlignment="1">
      <alignment vertical="center" wrapText="1"/>
    </xf>
    <xf numFmtId="2" fontId="4" fillId="37" borderId="8" xfId="2" applyNumberFormat="1" applyFont="1" applyFill="1" applyBorder="1" applyAlignment="1">
      <alignment horizontal="center" vertical="center" wrapText="1"/>
    </xf>
    <xf numFmtId="0" fontId="5" fillId="37" borderId="8" xfId="2" applyFont="1" applyFill="1" applyBorder="1" applyAlignment="1">
      <alignment horizontal="center" vertical="center"/>
    </xf>
    <xf numFmtId="0" fontId="4" fillId="37" borderId="1" xfId="2" applyFont="1" applyFill="1" applyAlignment="1">
      <alignment horizontal="left" vertical="center" wrapText="1"/>
    </xf>
    <xf numFmtId="0" fontId="4" fillId="37" borderId="1" xfId="2" applyFont="1" applyFill="1" applyAlignment="1">
      <alignment horizontal="left" vertical="center"/>
    </xf>
    <xf numFmtId="0" fontId="5" fillId="37" borderId="1" xfId="2" applyFont="1" applyFill="1" applyAlignment="1">
      <alignment vertical="center"/>
    </xf>
    <xf numFmtId="0" fontId="5" fillId="37" borderId="1" xfId="3" applyFont="1" applyFill="1"/>
    <xf numFmtId="0" fontId="5" fillId="37" borderId="1" xfId="2" applyFont="1" applyFill="1" applyAlignment="1">
      <alignment vertical="center" wrapText="1"/>
    </xf>
    <xf numFmtId="0" fontId="5" fillId="36" borderId="1" xfId="2" applyFont="1" applyAlignment="1">
      <alignment vertical="center"/>
    </xf>
    <xf numFmtId="0" fontId="5" fillId="37" borderId="1" xfId="2" applyFont="1" applyFill="1" applyAlignment="1">
      <alignment horizontal="center" vertical="center"/>
    </xf>
    <xf numFmtId="0" fontId="5" fillId="37" borderId="5" xfId="2" applyFont="1" applyFill="1" applyBorder="1" applyAlignment="1">
      <alignment horizontal="center" vertical="center"/>
    </xf>
    <xf numFmtId="0" fontId="5" fillId="37" borderId="6" xfId="2" applyFont="1" applyFill="1" applyBorder="1" applyAlignment="1">
      <alignment horizontal="center" vertical="center"/>
    </xf>
    <xf numFmtId="0" fontId="4" fillId="37" borderId="13" xfId="2" applyFont="1" applyFill="1" applyBorder="1" applyAlignment="1">
      <alignment vertical="center"/>
    </xf>
    <xf numFmtId="0" fontId="4" fillId="37" borderId="17" xfId="2" applyFont="1" applyFill="1" applyBorder="1" applyAlignment="1">
      <alignment vertical="center"/>
    </xf>
    <xf numFmtId="0" fontId="0" fillId="2" borderId="1" xfId="0" applyFill="1" applyBorder="1" applyAlignment="1" applyProtection="1">
      <alignment wrapText="1"/>
      <protection locked="0"/>
    </xf>
    <xf numFmtId="0" fontId="8" fillId="38" borderId="8" xfId="2" applyFont="1" applyFill="1" applyBorder="1" applyAlignment="1">
      <alignment horizontal="center" vertical="center"/>
    </xf>
    <xf numFmtId="0" fontId="8" fillId="38" borderId="8" xfId="2" applyFont="1" applyFill="1" applyBorder="1" applyAlignment="1">
      <alignment vertical="center"/>
    </xf>
    <xf numFmtId="164" fontId="9" fillId="4" borderId="1" xfId="0" applyNumberFormat="1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left" vertical="center" wrapText="1"/>
    </xf>
    <xf numFmtId="44" fontId="11" fillId="4" borderId="1" xfId="5" applyFont="1" applyFill="1" applyBorder="1" applyAlignment="1">
      <alignment horizontal="right" vertical="center" wrapText="1"/>
    </xf>
    <xf numFmtId="0" fontId="0" fillId="2" borderId="6" xfId="0" applyFill="1" applyBorder="1" applyAlignment="1" applyProtection="1">
      <alignment wrapText="1"/>
      <protection locked="0"/>
    </xf>
    <xf numFmtId="0" fontId="0" fillId="2" borderId="5" xfId="0" applyFill="1" applyBorder="1" applyAlignment="1" applyProtection="1">
      <alignment wrapText="1"/>
      <protection locked="0"/>
    </xf>
    <xf numFmtId="0" fontId="8" fillId="38" borderId="21" xfId="2" applyFont="1" applyFill="1" applyBorder="1" applyAlignment="1">
      <alignment vertical="center"/>
    </xf>
    <xf numFmtId="0" fontId="8" fillId="38" borderId="22" xfId="2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4" fontId="11" fillId="5" borderId="5" xfId="0" applyNumberFormat="1" applyFont="1" applyFill="1" applyBorder="1" applyAlignment="1">
      <alignment horizontal="right" vertical="center" wrapText="1"/>
    </xf>
    <xf numFmtId="0" fontId="10" fillId="6" borderId="5" xfId="0" applyFont="1" applyFill="1" applyBorder="1" applyAlignment="1" applyProtection="1">
      <alignment wrapText="1"/>
      <protection locked="0"/>
    </xf>
    <xf numFmtId="0" fontId="0" fillId="0" borderId="6" xfId="0" applyBorder="1"/>
    <xf numFmtId="0" fontId="0" fillId="0" borderId="1" xfId="0" applyBorder="1"/>
    <xf numFmtId="0" fontId="0" fillId="0" borderId="5" xfId="0" applyBorder="1"/>
    <xf numFmtId="0" fontId="4" fillId="37" borderId="6" xfId="3" applyFont="1" applyFill="1" applyBorder="1" applyAlignment="1">
      <alignment vertical="center"/>
    </xf>
    <xf numFmtId="0" fontId="4" fillId="37" borderId="5" xfId="3" applyFont="1" applyFill="1" applyBorder="1" applyAlignment="1">
      <alignment vertical="center"/>
    </xf>
    <xf numFmtId="0" fontId="4" fillId="37" borderId="23" xfId="3" applyFont="1" applyFill="1" applyBorder="1" applyAlignment="1">
      <alignment vertical="center"/>
    </xf>
    <xf numFmtId="0" fontId="0" fillId="0" borderId="24" xfId="0" applyBorder="1"/>
    <xf numFmtId="0" fontId="0" fillId="0" borderId="25" xfId="0" applyBorder="1"/>
    <xf numFmtId="0" fontId="11" fillId="9" borderId="2" xfId="0" applyFont="1" applyFill="1" applyBorder="1" applyAlignment="1">
      <alignment horizontal="left" vertical="center" wrapText="1"/>
    </xf>
    <xf numFmtId="0" fontId="11" fillId="10" borderId="2" xfId="0" applyFont="1" applyFill="1" applyBorder="1" applyAlignment="1">
      <alignment horizontal="center" vertical="center" wrapText="1"/>
    </xf>
    <xf numFmtId="4" fontId="11" fillId="11" borderId="2" xfId="0" applyNumberFormat="1" applyFont="1" applyFill="1" applyBorder="1" applyAlignment="1">
      <alignment horizontal="right" vertical="center" wrapText="1"/>
    </xf>
    <xf numFmtId="164" fontId="11" fillId="12" borderId="2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8" fillId="38" borderId="8" xfId="2" applyFont="1" applyFill="1" applyBorder="1" applyAlignment="1">
      <alignment horizontal="center" vertical="center" wrapText="1"/>
    </xf>
    <xf numFmtId="0" fontId="8" fillId="38" borderId="21" xfId="2" applyFont="1" applyFill="1" applyBorder="1" applyAlignment="1">
      <alignment horizontal="center" vertical="center"/>
    </xf>
    <xf numFmtId="0" fontId="8" fillId="38" borderId="22" xfId="2" applyFont="1" applyFill="1" applyBorder="1" applyAlignment="1">
      <alignment horizontal="center" vertical="center" wrapText="1"/>
    </xf>
    <xf numFmtId="0" fontId="9" fillId="38" borderId="32" xfId="0" applyFont="1" applyFill="1" applyBorder="1" applyAlignment="1">
      <alignment horizontal="center" vertical="center" wrapText="1"/>
    </xf>
    <xf numFmtId="164" fontId="9" fillId="38" borderId="33" xfId="0" applyNumberFormat="1" applyFont="1" applyFill="1" applyBorder="1" applyAlignment="1">
      <alignment horizontal="right" vertical="center" wrapText="1"/>
    </xf>
    <xf numFmtId="0" fontId="11" fillId="9" borderId="32" xfId="0" applyFont="1" applyFill="1" applyBorder="1" applyAlignment="1">
      <alignment horizontal="center" vertical="center" wrapText="1"/>
    </xf>
    <xf numFmtId="164" fontId="11" fillId="12" borderId="33" xfId="0" applyNumberFormat="1" applyFont="1" applyFill="1" applyBorder="1" applyAlignment="1">
      <alignment horizontal="right" vertical="center" wrapText="1"/>
    </xf>
    <xf numFmtId="44" fontId="9" fillId="13" borderId="33" xfId="5" applyFont="1" applyFill="1" applyBorder="1" applyAlignment="1">
      <alignment vertical="center" wrapText="1"/>
    </xf>
    <xf numFmtId="0" fontId="10" fillId="0" borderId="6" xfId="0" applyFont="1" applyBorder="1"/>
    <xf numFmtId="0" fontId="10" fillId="0" borderId="1" xfId="0" applyFont="1" applyBorder="1"/>
    <xf numFmtId="0" fontId="10" fillId="0" borderId="5" xfId="0" applyFont="1" applyBorder="1"/>
    <xf numFmtId="0" fontId="13" fillId="37" borderId="6" xfId="3" applyFont="1" applyFill="1" applyBorder="1" applyAlignment="1">
      <alignment vertical="center"/>
    </xf>
    <xf numFmtId="0" fontId="13" fillId="37" borderId="1" xfId="3" applyFont="1" applyFill="1" applyAlignment="1">
      <alignment vertical="center"/>
    </xf>
    <xf numFmtId="0" fontId="13" fillId="37" borderId="23" xfId="3" applyFont="1" applyFill="1" applyBorder="1" applyAlignment="1">
      <alignment vertical="center"/>
    </xf>
    <xf numFmtId="0" fontId="10" fillId="0" borderId="24" xfId="0" applyFont="1" applyBorder="1"/>
    <xf numFmtId="0" fontId="10" fillId="0" borderId="25" xfId="0" applyFont="1" applyBorder="1"/>
    <xf numFmtId="0" fontId="9" fillId="14" borderId="2" xfId="0" applyFont="1" applyFill="1" applyBorder="1" applyAlignment="1">
      <alignment horizontal="center" vertical="center" wrapText="1"/>
    </xf>
    <xf numFmtId="0" fontId="11" fillId="18" borderId="2" xfId="0" applyFont="1" applyFill="1" applyBorder="1" applyAlignment="1">
      <alignment horizontal="center" vertical="top" wrapText="1"/>
    </xf>
    <xf numFmtId="0" fontId="11" fillId="19" borderId="2" xfId="0" applyFont="1" applyFill="1" applyBorder="1" applyAlignment="1">
      <alignment horizontal="justify" vertical="top" wrapText="1"/>
    </xf>
    <xf numFmtId="165" fontId="11" fillId="20" borderId="2" xfId="0" applyNumberFormat="1" applyFont="1" applyFill="1" applyBorder="1" applyAlignment="1">
      <alignment horizontal="right" vertical="top" wrapText="1"/>
    </xf>
    <xf numFmtId="164" fontId="11" fillId="21" borderId="2" xfId="0" applyNumberFormat="1" applyFont="1" applyFill="1" applyBorder="1" applyAlignment="1">
      <alignment horizontal="right" vertical="top" wrapText="1"/>
    </xf>
    <xf numFmtId="166" fontId="11" fillId="25" borderId="2" xfId="0" applyNumberFormat="1" applyFont="1" applyFill="1" applyBorder="1" applyAlignment="1">
      <alignment horizontal="right" vertical="top" wrapText="1"/>
    </xf>
    <xf numFmtId="167" fontId="11" fillId="26" borderId="2" xfId="0" applyNumberFormat="1" applyFont="1" applyFill="1" applyBorder="1" applyAlignment="1">
      <alignment horizontal="right" vertical="top" wrapText="1"/>
    </xf>
    <xf numFmtId="4" fontId="11" fillId="20" borderId="2" xfId="0" applyNumberFormat="1" applyFont="1" applyFill="1" applyBorder="1" applyAlignment="1">
      <alignment horizontal="center" vertical="top" wrapText="1"/>
    </xf>
    <xf numFmtId="0" fontId="9" fillId="14" borderId="33" xfId="0" applyFont="1" applyFill="1" applyBorder="1" applyAlignment="1">
      <alignment horizontal="center" vertical="center" wrapText="1"/>
    </xf>
    <xf numFmtId="0" fontId="11" fillId="18" borderId="32" xfId="0" applyFont="1" applyFill="1" applyBorder="1" applyAlignment="1">
      <alignment horizontal="center" vertical="top" wrapText="1"/>
    </xf>
    <xf numFmtId="164" fontId="11" fillId="21" borderId="33" xfId="0" applyNumberFormat="1" applyFont="1" applyFill="1" applyBorder="1" applyAlignment="1">
      <alignment horizontal="right" vertical="top" wrapText="1"/>
    </xf>
    <xf numFmtId="0" fontId="10" fillId="6" borderId="6" xfId="0" applyFont="1" applyFill="1" applyBorder="1" applyAlignment="1" applyProtection="1">
      <alignment wrapText="1"/>
      <protection locked="0"/>
    </xf>
    <xf numFmtId="0" fontId="10" fillId="6" borderId="1" xfId="0" applyFont="1" applyFill="1" applyBorder="1" applyAlignment="1" applyProtection="1">
      <alignment wrapText="1"/>
      <protection locked="0"/>
    </xf>
    <xf numFmtId="164" fontId="9" fillId="23" borderId="33" xfId="0" applyNumberFormat="1" applyFont="1" applyFill="1" applyBorder="1" applyAlignment="1">
      <alignment horizontal="right" vertical="top" wrapText="1"/>
    </xf>
    <xf numFmtId="0" fontId="10" fillId="6" borderId="23" xfId="0" applyFont="1" applyFill="1" applyBorder="1" applyAlignment="1" applyProtection="1">
      <alignment wrapText="1"/>
      <protection locked="0"/>
    </xf>
    <xf numFmtId="0" fontId="10" fillId="6" borderId="24" xfId="0" applyFont="1" applyFill="1" applyBorder="1" applyAlignment="1" applyProtection="1">
      <alignment wrapText="1"/>
      <protection locked="0"/>
    </xf>
    <xf numFmtId="164" fontId="9" fillId="8" borderId="40" xfId="0" applyNumberFormat="1" applyFont="1" applyFill="1" applyBorder="1" applyAlignment="1">
      <alignment horizontal="right" vertical="center" wrapText="1"/>
    </xf>
    <xf numFmtId="44" fontId="11" fillId="21" borderId="2" xfId="5" applyFont="1" applyFill="1" applyBorder="1" applyAlignment="1">
      <alignment horizontal="right" vertical="top" wrapText="1"/>
    </xf>
    <xf numFmtId="44" fontId="11" fillId="21" borderId="33" xfId="5" applyFont="1" applyFill="1" applyBorder="1" applyAlignment="1">
      <alignment horizontal="right" vertical="top" wrapText="1"/>
    </xf>
    <xf numFmtId="0" fontId="13" fillId="37" borderId="5" xfId="2" applyFont="1" applyFill="1" applyBorder="1" applyAlignment="1">
      <alignment vertical="center"/>
    </xf>
    <xf numFmtId="164" fontId="9" fillId="8" borderId="33" xfId="0" applyNumberFormat="1" applyFont="1" applyFill="1" applyBorder="1" applyAlignment="1">
      <alignment horizontal="right" vertical="center" wrapText="1"/>
    </xf>
    <xf numFmtId="167" fontId="9" fillId="27" borderId="33" xfId="0" applyNumberFormat="1" applyFont="1" applyFill="1" applyBorder="1" applyAlignment="1">
      <alignment horizontal="right" vertical="top" wrapText="1"/>
    </xf>
    <xf numFmtId="164" fontId="11" fillId="35" borderId="8" xfId="0" applyNumberFormat="1" applyFont="1" applyFill="1" applyBorder="1" applyAlignment="1">
      <alignment horizontal="right" vertical="center" wrapText="1"/>
    </xf>
    <xf numFmtId="164" fontId="11" fillId="33" borderId="8" xfId="0" applyNumberFormat="1" applyFont="1" applyFill="1" applyBorder="1" applyAlignment="1">
      <alignment horizontal="right" vertical="center" wrapText="1"/>
    </xf>
    <xf numFmtId="0" fontId="11" fillId="38" borderId="8" xfId="0" applyFont="1" applyFill="1" applyBorder="1" applyAlignment="1">
      <alignment horizontal="center" vertical="center" wrapText="1"/>
    </xf>
    <xf numFmtId="168" fontId="11" fillId="31" borderId="8" xfId="0" applyNumberFormat="1" applyFont="1" applyFill="1" applyBorder="1" applyAlignment="1">
      <alignment horizontal="right" vertical="center" wrapText="1"/>
    </xf>
    <xf numFmtId="168" fontId="9" fillId="32" borderId="8" xfId="0" applyNumberFormat="1" applyFont="1" applyFill="1" applyBorder="1" applyAlignment="1">
      <alignment horizontal="right" vertical="center" wrapText="1"/>
    </xf>
    <xf numFmtId="164" fontId="9" fillId="34" borderId="8" xfId="0" applyNumberFormat="1" applyFont="1" applyFill="1" applyBorder="1" applyAlignment="1">
      <alignment horizontal="right" vertical="center" wrapText="1"/>
    </xf>
    <xf numFmtId="0" fontId="12" fillId="37" borderId="17" xfId="1" applyFont="1" applyFill="1" applyBorder="1" applyAlignment="1">
      <alignment vertical="center"/>
    </xf>
    <xf numFmtId="0" fontId="12" fillId="37" borderId="13" xfId="1" applyFont="1" applyFill="1" applyBorder="1" applyAlignment="1">
      <alignment horizontal="center" vertical="center"/>
    </xf>
    <xf numFmtId="0" fontId="12" fillId="37" borderId="1" xfId="1" applyFont="1" applyFill="1" applyAlignment="1">
      <alignment vertical="center"/>
    </xf>
    <xf numFmtId="0" fontId="12" fillId="37" borderId="6" xfId="1" applyFont="1" applyFill="1" applyBorder="1" applyAlignment="1">
      <alignment vertical="center"/>
    </xf>
    <xf numFmtId="0" fontId="12" fillId="37" borderId="5" xfId="1" applyFont="1" applyFill="1" applyBorder="1" applyAlignment="1">
      <alignment horizontal="center" vertical="center"/>
    </xf>
    <xf numFmtId="0" fontId="15" fillId="39" borderId="1" xfId="1" applyFont="1" applyFill="1" applyAlignment="1">
      <alignment vertical="center"/>
    </xf>
    <xf numFmtId="0" fontId="14" fillId="40" borderId="1" xfId="1" applyFont="1" applyFill="1" applyAlignment="1">
      <alignment vertical="center"/>
    </xf>
    <xf numFmtId="0" fontId="16" fillId="37" borderId="21" xfId="1" applyFont="1" applyFill="1" applyBorder="1" applyAlignment="1">
      <alignment vertical="center"/>
    </xf>
    <xf numFmtId="10" fontId="12" fillId="36" borderId="22" xfId="1" applyNumberFormat="1" applyFont="1" applyBorder="1" applyAlignment="1">
      <alignment horizontal="center" vertical="center"/>
    </xf>
    <xf numFmtId="0" fontId="12" fillId="36" borderId="1" xfId="1" applyFont="1" applyAlignment="1">
      <alignment vertical="center"/>
    </xf>
    <xf numFmtId="10" fontId="16" fillId="37" borderId="22" xfId="1" applyNumberFormat="1" applyFont="1" applyFill="1" applyBorder="1" applyAlignment="1">
      <alignment horizontal="center" vertical="center"/>
    </xf>
    <xf numFmtId="0" fontId="12" fillId="36" borderId="21" xfId="1" applyFont="1" applyBorder="1" applyAlignment="1">
      <alignment vertical="center"/>
    </xf>
    <xf numFmtId="10" fontId="14" fillId="36" borderId="22" xfId="1" applyNumberFormat="1" applyFont="1" applyBorder="1" applyAlignment="1">
      <alignment horizontal="center" vertical="center"/>
    </xf>
    <xf numFmtId="0" fontId="12" fillId="37" borderId="6" xfId="1" applyFont="1" applyFill="1" applyBorder="1" applyAlignment="1">
      <alignment horizontal="center" vertical="center"/>
    </xf>
    <xf numFmtId="0" fontId="11" fillId="37" borderId="1" xfId="1" applyFont="1" applyFill="1" applyAlignment="1">
      <alignment vertical="center"/>
    </xf>
    <xf numFmtId="0" fontId="11" fillId="37" borderId="5" xfId="1" applyFont="1" applyFill="1" applyBorder="1" applyAlignment="1">
      <alignment vertical="center"/>
    </xf>
    <xf numFmtId="0" fontId="14" fillId="37" borderId="6" xfId="1" applyFont="1" applyFill="1" applyBorder="1" applyAlignment="1">
      <alignment vertical="center"/>
    </xf>
    <xf numFmtId="0" fontId="14" fillId="37" borderId="5" xfId="1" applyFont="1" applyFill="1" applyBorder="1" applyAlignment="1">
      <alignment vertical="center"/>
    </xf>
    <xf numFmtId="0" fontId="12" fillId="36" borderId="6" xfId="1" applyFont="1" applyBorder="1" applyAlignment="1">
      <alignment vertical="center"/>
    </xf>
    <xf numFmtId="0" fontId="12" fillId="36" borderId="5" xfId="1" applyFont="1" applyBorder="1" applyAlignment="1">
      <alignment horizontal="center" vertical="center"/>
    </xf>
    <xf numFmtId="0" fontId="17" fillId="37" borderId="6" xfId="1" applyFont="1" applyFill="1" applyBorder="1" applyAlignment="1">
      <alignment vertical="center"/>
    </xf>
    <xf numFmtId="0" fontId="17" fillId="37" borderId="5" xfId="1" applyFont="1" applyFill="1" applyBorder="1" applyAlignment="1">
      <alignment vertical="center"/>
    </xf>
    <xf numFmtId="0" fontId="17" fillId="37" borderId="1" xfId="1" applyFont="1" applyFill="1" applyAlignment="1">
      <alignment vertical="center"/>
    </xf>
    <xf numFmtId="0" fontId="18" fillId="37" borderId="6" xfId="1" applyFont="1" applyFill="1" applyBorder="1" applyAlignment="1">
      <alignment horizontal="center" vertical="center"/>
    </xf>
    <xf numFmtId="0" fontId="18" fillId="37" borderId="5" xfId="1" applyFont="1" applyFill="1" applyBorder="1" applyAlignment="1">
      <alignment horizontal="left" vertical="center" wrapText="1"/>
    </xf>
    <xf numFmtId="0" fontId="18" fillId="37" borderId="1" xfId="1" applyFont="1" applyFill="1" applyAlignment="1">
      <alignment horizontal="left" vertical="center" wrapText="1"/>
    </xf>
    <xf numFmtId="0" fontId="17" fillId="37" borderId="1" xfId="1" applyFont="1" applyFill="1" applyAlignment="1">
      <alignment horizontal="center" vertical="center"/>
    </xf>
    <xf numFmtId="0" fontId="18" fillId="37" borderId="1" xfId="1" applyFont="1" applyFill="1" applyAlignment="1">
      <alignment horizontal="left" vertical="center"/>
    </xf>
    <xf numFmtId="0" fontId="18" fillId="37" borderId="6" xfId="1" applyFont="1" applyFill="1" applyBorder="1" applyAlignment="1">
      <alignment horizontal="left" vertical="center"/>
    </xf>
    <xf numFmtId="0" fontId="13" fillId="36" borderId="6" xfId="2" applyFont="1" applyBorder="1"/>
    <xf numFmtId="0" fontId="18" fillId="36" borderId="5" xfId="1" applyFont="1" applyBorder="1" applyAlignment="1">
      <alignment horizontal="left" vertical="center" wrapText="1"/>
    </xf>
    <xf numFmtId="0" fontId="18" fillId="36" borderId="1" xfId="1" applyFont="1" applyAlignment="1">
      <alignment horizontal="left" vertical="center" wrapText="1"/>
    </xf>
    <xf numFmtId="0" fontId="18" fillId="36" borderId="1" xfId="1" applyFont="1" applyAlignment="1">
      <alignment horizontal="left" vertical="center"/>
    </xf>
    <xf numFmtId="0" fontId="18" fillId="36" borderId="24" xfId="1" applyFont="1" applyBorder="1" applyAlignment="1">
      <alignment horizontal="left" vertical="center" wrapText="1"/>
    </xf>
    <xf numFmtId="0" fontId="18" fillId="36" borderId="24" xfId="1" applyFont="1" applyBorder="1" applyAlignment="1">
      <alignment horizontal="left" vertical="center"/>
    </xf>
    <xf numFmtId="0" fontId="12" fillId="36" borderId="1" xfId="1" applyFont="1" applyAlignment="1">
      <alignment horizontal="center" vertical="center"/>
    </xf>
    <xf numFmtId="0" fontId="14" fillId="41" borderId="21" xfId="1" applyFont="1" applyFill="1" applyBorder="1" applyAlignment="1">
      <alignment horizontal="center" vertical="center"/>
    </xf>
    <xf numFmtId="0" fontId="14" fillId="41" borderId="22" xfId="1" applyFont="1" applyFill="1" applyBorder="1" applyAlignment="1">
      <alignment horizontal="center" vertical="center"/>
    </xf>
    <xf numFmtId="0" fontId="16" fillId="41" borderId="21" xfId="1" applyFont="1" applyFill="1" applyBorder="1" applyAlignment="1">
      <alignment horizontal="right" vertical="center"/>
    </xf>
    <xf numFmtId="10" fontId="16" fillId="41" borderId="22" xfId="1" applyNumberFormat="1" applyFont="1" applyFill="1" applyBorder="1" applyAlignment="1">
      <alignment horizontal="center" vertical="center"/>
    </xf>
    <xf numFmtId="0" fontId="14" fillId="37" borderId="17" xfId="1" applyFont="1" applyFill="1" applyBorder="1" applyAlignment="1">
      <alignment vertical="center"/>
    </xf>
    <xf numFmtId="0" fontId="14" fillId="37" borderId="18" xfId="1" applyFont="1" applyFill="1" applyBorder="1" applyAlignment="1">
      <alignment vertical="center"/>
    </xf>
    <xf numFmtId="0" fontId="14" fillId="37" borderId="13" xfId="1" applyFont="1" applyFill="1" applyBorder="1" applyAlignment="1">
      <alignment vertical="center"/>
    </xf>
    <xf numFmtId="0" fontId="12" fillId="37" borderId="1" xfId="1" applyFont="1" applyFill="1"/>
    <xf numFmtId="0" fontId="15" fillId="39" borderId="1" xfId="1" applyFont="1" applyFill="1"/>
    <xf numFmtId="0" fontId="12" fillId="40" borderId="1" xfId="1" applyFont="1" applyFill="1"/>
    <xf numFmtId="49" fontId="16" fillId="37" borderId="6" xfId="8" applyNumberFormat="1" applyFont="1" applyFill="1" applyBorder="1" applyAlignment="1">
      <alignment horizontal="center" vertical="center"/>
    </xf>
    <xf numFmtId="0" fontId="19" fillId="37" borderId="46" xfId="8" applyFont="1" applyFill="1" applyBorder="1" applyAlignment="1">
      <alignment vertical="center"/>
    </xf>
    <xf numFmtId="0" fontId="19" fillId="37" borderId="47" xfId="8" applyFont="1" applyFill="1" applyBorder="1" applyAlignment="1">
      <alignment vertical="center"/>
    </xf>
    <xf numFmtId="2" fontId="19" fillId="37" borderId="48" xfId="8" applyNumberFormat="1" applyFont="1" applyFill="1" applyBorder="1" applyAlignment="1">
      <alignment horizontal="center" vertical="center"/>
    </xf>
    <xf numFmtId="2" fontId="19" fillId="37" borderId="49" xfId="8" applyNumberFormat="1" applyFont="1" applyFill="1" applyBorder="1" applyAlignment="1">
      <alignment horizontal="center" vertical="center"/>
    </xf>
    <xf numFmtId="0" fontId="12" fillId="36" borderId="1" xfId="1" applyFont="1"/>
    <xf numFmtId="0" fontId="19" fillId="37" borderId="50" xfId="8" applyFont="1" applyFill="1" applyBorder="1" applyAlignment="1">
      <alignment vertical="center"/>
    </xf>
    <xf numFmtId="2" fontId="19" fillId="37" borderId="51" xfId="8" applyNumberFormat="1" applyFont="1" applyFill="1" applyBorder="1" applyAlignment="1">
      <alignment horizontal="center" vertical="center"/>
    </xf>
    <xf numFmtId="2" fontId="19" fillId="37" borderId="52" xfId="8" applyNumberFormat="1" applyFont="1" applyFill="1" applyBorder="1" applyAlignment="1">
      <alignment horizontal="center" vertical="center"/>
    </xf>
    <xf numFmtId="0" fontId="19" fillId="37" borderId="53" xfId="8" applyFont="1" applyFill="1" applyBorder="1" applyAlignment="1">
      <alignment vertical="center"/>
    </xf>
    <xf numFmtId="0" fontId="16" fillId="37" borderId="50" xfId="8" applyFont="1" applyFill="1" applyBorder="1" applyAlignment="1">
      <alignment vertical="center"/>
    </xf>
    <xf numFmtId="0" fontId="16" fillId="37" borderId="53" xfId="8" applyFont="1" applyFill="1" applyBorder="1" applyAlignment="1">
      <alignment vertical="center"/>
    </xf>
    <xf numFmtId="2" fontId="16" fillId="37" borderId="51" xfId="8" applyNumberFormat="1" applyFont="1" applyFill="1" applyBorder="1" applyAlignment="1">
      <alignment horizontal="center" vertical="center"/>
    </xf>
    <xf numFmtId="2" fontId="16" fillId="37" borderId="52" xfId="8" applyNumberFormat="1" applyFont="1" applyFill="1" applyBorder="1" applyAlignment="1">
      <alignment horizontal="center" vertical="center"/>
    </xf>
    <xf numFmtId="0" fontId="19" fillId="37" borderId="5" xfId="8" applyFont="1" applyFill="1" applyBorder="1" applyAlignment="1">
      <alignment horizontal="center" vertical="center"/>
    </xf>
    <xf numFmtId="2" fontId="19" fillId="37" borderId="5" xfId="8" applyNumberFormat="1" applyFont="1" applyFill="1" applyBorder="1" applyAlignment="1">
      <alignment horizontal="center" vertical="center"/>
    </xf>
    <xf numFmtId="49" fontId="16" fillId="37" borderId="44" xfId="8" applyNumberFormat="1" applyFont="1" applyFill="1" applyBorder="1" applyAlignment="1">
      <alignment horizontal="center" vertical="center"/>
    </xf>
    <xf numFmtId="0" fontId="16" fillId="37" borderId="54" xfId="8" applyFont="1" applyFill="1" applyBorder="1" applyAlignment="1">
      <alignment vertical="center"/>
    </xf>
    <xf numFmtId="0" fontId="16" fillId="37" borderId="55" xfId="8" applyFont="1" applyFill="1" applyBorder="1" applyAlignment="1">
      <alignment vertical="center"/>
    </xf>
    <xf numFmtId="2" fontId="16" fillId="37" borderId="56" xfId="8" applyNumberFormat="1" applyFont="1" applyFill="1" applyBorder="1" applyAlignment="1">
      <alignment horizontal="center" vertical="center"/>
    </xf>
    <xf numFmtId="2" fontId="16" fillId="37" borderId="57" xfId="8" applyNumberFormat="1" applyFont="1" applyFill="1" applyBorder="1" applyAlignment="1">
      <alignment horizontal="center" vertical="center"/>
    </xf>
    <xf numFmtId="49" fontId="16" fillId="36" borderId="6" xfId="8" applyNumberFormat="1" applyFont="1" applyBorder="1" applyAlignment="1">
      <alignment horizontal="center" vertical="center"/>
    </xf>
    <xf numFmtId="2" fontId="16" fillId="36" borderId="5" xfId="8" applyNumberFormat="1" applyFont="1" applyBorder="1" applyAlignment="1">
      <alignment horizontal="center" vertical="center"/>
    </xf>
    <xf numFmtId="0" fontId="12" fillId="37" borderId="6" xfId="1" applyFont="1" applyFill="1" applyBorder="1"/>
    <xf numFmtId="0" fontId="12" fillId="37" borderId="5" xfId="1" applyFont="1" applyFill="1" applyBorder="1"/>
    <xf numFmtId="0" fontId="14" fillId="37" borderId="6" xfId="1" applyFont="1" applyFill="1" applyBorder="1"/>
    <xf numFmtId="0" fontId="14" fillId="37" borderId="5" xfId="1" applyFont="1" applyFill="1" applyBorder="1"/>
    <xf numFmtId="0" fontId="12" fillId="36" borderId="5" xfId="1" applyFont="1" applyBorder="1"/>
    <xf numFmtId="0" fontId="12" fillId="36" borderId="25" xfId="1" applyFont="1" applyBorder="1"/>
    <xf numFmtId="0" fontId="14" fillId="41" borderId="21" xfId="8" applyFont="1" applyFill="1" applyBorder="1" applyAlignment="1">
      <alignment horizontal="center" vertical="center"/>
    </xf>
    <xf numFmtId="0" fontId="14" fillId="41" borderId="8" xfId="8" applyFont="1" applyFill="1" applyBorder="1" applyAlignment="1">
      <alignment horizontal="center" vertical="center" wrapText="1"/>
    </xf>
    <xf numFmtId="0" fontId="14" fillId="41" borderId="22" xfId="8" applyFont="1" applyFill="1" applyBorder="1" applyAlignment="1">
      <alignment horizontal="center" vertical="center" wrapText="1"/>
    </xf>
    <xf numFmtId="4" fontId="16" fillId="41" borderId="8" xfId="9" applyNumberFormat="1" applyFont="1" applyFill="1" applyBorder="1" applyAlignment="1">
      <alignment horizontal="center" vertical="center"/>
    </xf>
    <xf numFmtId="4" fontId="16" fillId="41" borderId="22" xfId="9" applyNumberFormat="1" applyFont="1" applyFill="1" applyBorder="1" applyAlignment="1">
      <alignment horizontal="center" vertical="center"/>
    </xf>
    <xf numFmtId="0" fontId="14" fillId="37" borderId="1" xfId="1" applyFont="1" applyFill="1" applyAlignment="1">
      <alignment vertical="center"/>
    </xf>
    <xf numFmtId="0" fontId="16" fillId="36" borderId="1" xfId="8" applyFont="1" applyAlignment="1">
      <alignment vertical="center"/>
    </xf>
    <xf numFmtId="2" fontId="16" fillId="36" borderId="1" xfId="8" applyNumberFormat="1" applyFont="1" applyAlignment="1">
      <alignment horizontal="center" vertical="center"/>
    </xf>
    <xf numFmtId="0" fontId="14" fillId="37" borderId="1" xfId="1" applyFont="1" applyFill="1"/>
    <xf numFmtId="0" fontId="17" fillId="37" borderId="1" xfId="1" applyFont="1" applyFill="1" applyAlignment="1">
      <alignment horizontal="left" vertical="center"/>
    </xf>
    <xf numFmtId="0" fontId="11" fillId="9" borderId="8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left" vertical="center" wrapText="1"/>
    </xf>
    <xf numFmtId="0" fontId="11" fillId="10" borderId="8" xfId="0" applyFont="1" applyFill="1" applyBorder="1" applyAlignment="1">
      <alignment horizontal="center" vertical="center" wrapText="1"/>
    </xf>
    <xf numFmtId="4" fontId="11" fillId="11" borderId="8" xfId="0" applyNumberFormat="1" applyFont="1" applyFill="1" applyBorder="1" applyAlignment="1">
      <alignment horizontal="right" vertical="center" wrapText="1"/>
    </xf>
    <xf numFmtId="164" fontId="11" fillId="12" borderId="8" xfId="0" applyNumberFormat="1" applyFont="1" applyFill="1" applyBorder="1" applyAlignment="1">
      <alignment horizontal="right" vertical="center" wrapText="1"/>
    </xf>
    <xf numFmtId="0" fontId="10" fillId="0" borderId="8" xfId="0" applyFont="1" applyBorder="1"/>
    <xf numFmtId="10" fontId="10" fillId="0" borderId="8" xfId="6" applyNumberFormat="1" applyFont="1" applyBorder="1" applyAlignment="1">
      <alignment horizontal="center" vertical="center"/>
    </xf>
    <xf numFmtId="10" fontId="10" fillId="0" borderId="8" xfId="0" applyNumberFormat="1" applyFont="1" applyBorder="1" applyAlignment="1">
      <alignment horizontal="center" vertical="center"/>
    </xf>
    <xf numFmtId="164" fontId="13" fillId="12" borderId="2" xfId="0" applyNumberFormat="1" applyFont="1" applyFill="1" applyBorder="1" applyAlignment="1">
      <alignment horizontal="right" vertical="center" wrapText="1"/>
    </xf>
    <xf numFmtId="44" fontId="0" fillId="0" borderId="0" xfId="5" applyFont="1" applyAlignment="1">
      <alignment vertical="center"/>
    </xf>
    <xf numFmtId="44" fontId="0" fillId="0" borderId="0" xfId="0" applyNumberFormat="1"/>
    <xf numFmtId="0" fontId="11" fillId="37" borderId="32" xfId="0" applyFont="1" applyFill="1" applyBorder="1" applyAlignment="1">
      <alignment horizontal="center" vertical="top" wrapText="1"/>
    </xf>
    <xf numFmtId="0" fontId="11" fillId="37" borderId="2" xfId="0" applyFont="1" applyFill="1" applyBorder="1" applyAlignment="1">
      <alignment horizontal="justify" vertical="top" wrapText="1"/>
    </xf>
    <xf numFmtId="0" fontId="11" fillId="37" borderId="2" xfId="0" applyFont="1" applyFill="1" applyBorder="1" applyAlignment="1">
      <alignment horizontal="center" vertical="top" wrapText="1"/>
    </xf>
    <xf numFmtId="4" fontId="11" fillId="37" borderId="2" xfId="0" applyNumberFormat="1" applyFont="1" applyFill="1" applyBorder="1" applyAlignment="1">
      <alignment horizontal="center" vertical="top" wrapText="1"/>
    </xf>
    <xf numFmtId="44" fontId="11" fillId="37" borderId="2" xfId="5" applyFont="1" applyFill="1" applyBorder="1" applyAlignment="1">
      <alignment horizontal="right" vertical="top" wrapText="1"/>
    </xf>
    <xf numFmtId="44" fontId="11" fillId="37" borderId="33" xfId="5" applyFont="1" applyFill="1" applyBorder="1" applyAlignment="1">
      <alignment horizontal="right" vertical="top" wrapText="1"/>
    </xf>
    <xf numFmtId="4" fontId="0" fillId="0" borderId="0" xfId="0" applyNumberFormat="1"/>
    <xf numFmtId="44" fontId="0" fillId="0" borderId="0" xfId="0" applyNumberFormat="1" applyAlignment="1">
      <alignment vertical="center"/>
    </xf>
    <xf numFmtId="0" fontId="5" fillId="37" borderId="1" xfId="2" applyFont="1" applyFill="1" applyAlignment="1">
      <alignment horizontal="justify" vertical="center"/>
    </xf>
    <xf numFmtId="0" fontId="5" fillId="37" borderId="1" xfId="2" applyFont="1" applyFill="1" applyAlignment="1">
      <alignment horizontal="left" vertical="center" wrapText="1"/>
    </xf>
    <xf numFmtId="0" fontId="4" fillId="37" borderId="1" xfId="2" applyFont="1" applyFill="1" applyAlignment="1">
      <alignment horizontal="center" vertical="center"/>
    </xf>
    <xf numFmtId="0" fontId="5" fillId="36" borderId="1" xfId="2" applyFont="1" applyAlignment="1">
      <alignment horizontal="left" vertical="center" wrapText="1"/>
    </xf>
    <xf numFmtId="0" fontId="4" fillId="37" borderId="8" xfId="2" applyFont="1" applyFill="1" applyBorder="1" applyAlignment="1">
      <alignment horizontal="center" vertical="center" wrapText="1"/>
    </xf>
    <xf numFmtId="0" fontId="4" fillId="36" borderId="12" xfId="2" applyFont="1" applyBorder="1" applyAlignment="1">
      <alignment horizontal="left" vertical="center" wrapText="1"/>
    </xf>
    <xf numFmtId="0" fontId="4" fillId="36" borderId="11" xfId="2" applyFont="1" applyBorder="1" applyAlignment="1">
      <alignment horizontal="left" vertical="center" wrapText="1"/>
    </xf>
    <xf numFmtId="0" fontId="4" fillId="36" borderId="10" xfId="2" applyFont="1" applyBorder="1" applyAlignment="1">
      <alignment horizontal="left" vertical="center" wrapText="1"/>
    </xf>
    <xf numFmtId="0" fontId="5" fillId="37" borderId="12" xfId="2" applyFont="1" applyFill="1" applyBorder="1" applyAlignment="1">
      <alignment horizontal="left" vertical="center" wrapText="1"/>
    </xf>
    <xf numFmtId="0" fontId="5" fillId="37" borderId="11" xfId="2" applyFont="1" applyFill="1" applyBorder="1" applyAlignment="1">
      <alignment horizontal="left" vertical="center" wrapText="1"/>
    </xf>
    <xf numFmtId="0" fontId="5" fillId="37" borderId="10" xfId="2" applyFont="1" applyFill="1" applyBorder="1" applyAlignment="1">
      <alignment horizontal="left" vertical="center" wrapText="1"/>
    </xf>
    <xf numFmtId="0" fontId="5" fillId="38" borderId="8" xfId="2" applyFont="1" applyFill="1" applyBorder="1" applyAlignment="1">
      <alignment horizontal="center" vertical="center" wrapText="1"/>
    </xf>
    <xf numFmtId="0" fontId="4" fillId="36" borderId="9" xfId="2" applyFont="1" applyBorder="1" applyAlignment="1">
      <alignment horizontal="left" vertical="center" wrapText="1"/>
    </xf>
    <xf numFmtId="0" fontId="5" fillId="36" borderId="9" xfId="2" applyFont="1" applyBorder="1" applyAlignment="1">
      <alignment horizontal="left" vertical="center" wrapText="1"/>
    </xf>
    <xf numFmtId="0" fontId="5" fillId="38" borderId="8" xfId="2" applyFont="1" applyFill="1" applyBorder="1" applyAlignment="1">
      <alignment horizontal="left" vertical="center" wrapText="1"/>
    </xf>
    <xf numFmtId="0" fontId="4" fillId="37" borderId="8" xfId="2" applyFont="1" applyFill="1" applyBorder="1" applyAlignment="1">
      <alignment horizontal="left" vertical="center" wrapText="1"/>
    </xf>
    <xf numFmtId="0" fontId="5" fillId="37" borderId="1" xfId="2" applyFont="1" applyFill="1" applyAlignment="1">
      <alignment horizontal="center" vertical="center"/>
    </xf>
    <xf numFmtId="0" fontId="4" fillId="36" borderId="16" xfId="2" applyFont="1" applyBorder="1" applyAlignment="1">
      <alignment horizontal="center" vertical="center"/>
    </xf>
    <xf numFmtId="0" fontId="4" fillId="36" borderId="15" xfId="2" applyFont="1" applyBorder="1" applyAlignment="1">
      <alignment horizontal="center" vertical="center"/>
    </xf>
    <xf numFmtId="0" fontId="4" fillId="36" borderId="14" xfId="2" applyFont="1" applyBorder="1" applyAlignment="1">
      <alignment horizontal="center" vertical="center"/>
    </xf>
    <xf numFmtId="0" fontId="5" fillId="37" borderId="6" xfId="2" applyFont="1" applyFill="1" applyBorder="1" applyAlignment="1">
      <alignment horizontal="center" vertical="center"/>
    </xf>
    <xf numFmtId="0" fontId="5" fillId="37" borderId="5" xfId="2" applyFont="1" applyFill="1" applyBorder="1" applyAlignment="1">
      <alignment horizontal="center" vertical="center"/>
    </xf>
    <xf numFmtId="0" fontId="5" fillId="38" borderId="8" xfId="2" applyFont="1" applyFill="1" applyBorder="1" applyAlignment="1">
      <alignment horizontal="center" vertical="center"/>
    </xf>
    <xf numFmtId="0" fontId="4" fillId="37" borderId="8" xfId="2" applyFont="1" applyFill="1" applyBorder="1" applyAlignment="1">
      <alignment horizontal="justify" vertical="center" wrapText="1"/>
    </xf>
    <xf numFmtId="0" fontId="4" fillId="37" borderId="8" xfId="2" applyFont="1" applyFill="1" applyBorder="1" applyAlignment="1">
      <alignment horizontal="justify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8" fillId="38" borderId="19" xfId="2" applyFont="1" applyFill="1" applyBorder="1" applyAlignment="1">
      <alignment horizontal="center" vertical="center"/>
    </xf>
    <xf numFmtId="0" fontId="8" fillId="38" borderId="14" xfId="2" applyFont="1" applyFill="1" applyBorder="1" applyAlignment="1">
      <alignment horizontal="center" vertical="center"/>
    </xf>
    <xf numFmtId="0" fontId="4" fillId="37" borderId="6" xfId="2" applyFont="1" applyFill="1" applyBorder="1" applyAlignment="1">
      <alignment horizontal="center" vertical="center"/>
    </xf>
    <xf numFmtId="0" fontId="4" fillId="37" borderId="5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8" fillId="38" borderId="15" xfId="2" applyFont="1" applyFill="1" applyBorder="1" applyAlignment="1">
      <alignment horizontal="center" vertical="center"/>
    </xf>
    <xf numFmtId="0" fontId="8" fillId="38" borderId="20" xfId="2" applyFont="1" applyFill="1" applyBorder="1" applyAlignment="1">
      <alignment horizontal="center" vertical="center"/>
    </xf>
    <xf numFmtId="0" fontId="13" fillId="37" borderId="6" xfId="2" applyFont="1" applyFill="1" applyBorder="1" applyAlignment="1">
      <alignment horizontal="center" vertical="center"/>
    </xf>
    <xf numFmtId="0" fontId="13" fillId="37" borderId="1" xfId="2" applyFont="1" applyFill="1" applyAlignment="1">
      <alignment horizontal="center" vertical="center"/>
    </xf>
    <xf numFmtId="0" fontId="13" fillId="37" borderId="5" xfId="2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10" fillId="7" borderId="28" xfId="0" applyFont="1" applyFill="1" applyBorder="1" applyAlignment="1" applyProtection="1">
      <alignment horizontal="center" wrapText="1"/>
      <protection locked="0"/>
    </xf>
    <xf numFmtId="0" fontId="10" fillId="7" borderId="27" xfId="0" applyFont="1" applyFill="1" applyBorder="1" applyAlignment="1" applyProtection="1">
      <alignment horizontal="center" wrapText="1"/>
      <protection locked="0"/>
    </xf>
    <xf numFmtId="0" fontId="10" fillId="7" borderId="29" xfId="0" applyFont="1" applyFill="1" applyBorder="1" applyAlignment="1" applyProtection="1">
      <alignment horizontal="center" wrapText="1"/>
      <protection locked="0"/>
    </xf>
    <xf numFmtId="0" fontId="9" fillId="38" borderId="34" xfId="0" applyFont="1" applyFill="1" applyBorder="1" applyAlignment="1">
      <alignment horizontal="right" vertical="center" wrapText="1"/>
    </xf>
    <xf numFmtId="0" fontId="9" fillId="38" borderId="26" xfId="0" applyFont="1" applyFill="1" applyBorder="1" applyAlignment="1">
      <alignment horizontal="right" vertical="center" wrapText="1"/>
    </xf>
    <xf numFmtId="0" fontId="9" fillId="38" borderId="3" xfId="0" applyFont="1" applyFill="1" applyBorder="1" applyAlignment="1">
      <alignment horizontal="right" vertical="center" wrapText="1"/>
    </xf>
    <xf numFmtId="0" fontId="10" fillId="6" borderId="34" xfId="0" applyFont="1" applyFill="1" applyBorder="1" applyAlignment="1" applyProtection="1">
      <alignment horizontal="center" wrapText="1"/>
      <protection locked="0"/>
    </xf>
    <xf numFmtId="0" fontId="10" fillId="6" borderId="26" xfId="0" applyFont="1" applyFill="1" applyBorder="1" applyAlignment="1" applyProtection="1">
      <alignment horizontal="center" wrapText="1"/>
      <protection locked="0"/>
    </xf>
    <xf numFmtId="0" fontId="10" fillId="6" borderId="35" xfId="0" applyFont="1" applyFill="1" applyBorder="1" applyAlignment="1" applyProtection="1">
      <alignment horizontal="center" wrapText="1"/>
      <protection locked="0"/>
    </xf>
    <xf numFmtId="0" fontId="10" fillId="7" borderId="6" xfId="0" applyFont="1" applyFill="1" applyBorder="1" applyAlignment="1" applyProtection="1">
      <alignment wrapText="1"/>
      <protection locked="0"/>
    </xf>
    <xf numFmtId="0" fontId="10" fillId="7" borderId="1" xfId="0" applyFont="1" applyFill="1" applyBorder="1" applyAlignment="1" applyProtection="1">
      <alignment wrapText="1"/>
      <protection locked="0"/>
    </xf>
    <xf numFmtId="0" fontId="10" fillId="7" borderId="5" xfId="0" applyFont="1" applyFill="1" applyBorder="1" applyAlignment="1" applyProtection="1">
      <alignment wrapText="1"/>
      <protection locked="0"/>
    </xf>
    <xf numFmtId="0" fontId="9" fillId="37" borderId="30" xfId="0" applyFont="1" applyFill="1" applyBorder="1" applyAlignment="1">
      <alignment horizontal="center" vertical="center" wrapText="1"/>
    </xf>
    <xf numFmtId="0" fontId="9" fillId="37" borderId="4" xfId="0" applyFont="1" applyFill="1" applyBorder="1" applyAlignment="1">
      <alignment horizontal="center" vertical="center" wrapText="1"/>
    </xf>
    <xf numFmtId="0" fontId="9" fillId="37" borderId="31" xfId="0" applyFont="1" applyFill="1" applyBorder="1" applyAlignment="1">
      <alignment horizontal="center" vertical="center" wrapText="1"/>
    </xf>
    <xf numFmtId="0" fontId="7" fillId="38" borderId="6" xfId="0" applyFont="1" applyFill="1" applyBorder="1" applyAlignment="1">
      <alignment horizontal="center"/>
    </xf>
    <xf numFmtId="0" fontId="7" fillId="38" borderId="1" xfId="0" applyFont="1" applyFill="1" applyBorder="1" applyAlignment="1">
      <alignment horizontal="center"/>
    </xf>
    <xf numFmtId="0" fontId="7" fillId="38" borderId="5" xfId="0" applyFont="1" applyFill="1" applyBorder="1" applyAlignment="1">
      <alignment horizontal="center"/>
    </xf>
    <xf numFmtId="0" fontId="9" fillId="0" borderId="36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9" fillId="24" borderId="2" xfId="0" applyFont="1" applyFill="1" applyBorder="1" applyAlignment="1">
      <alignment horizontal="right" vertical="center" wrapText="1"/>
    </xf>
    <xf numFmtId="0" fontId="11" fillId="16" borderId="1" xfId="0" applyFont="1" applyFill="1" applyBorder="1" applyAlignment="1">
      <alignment horizontal="left" vertical="top" wrapText="1"/>
    </xf>
    <xf numFmtId="0" fontId="11" fillId="16" borderId="5" xfId="0" applyFont="1" applyFill="1" applyBorder="1" applyAlignment="1">
      <alignment horizontal="left" vertical="top" wrapText="1"/>
    </xf>
    <xf numFmtId="0" fontId="9" fillId="17" borderId="32" xfId="0" applyFont="1" applyFill="1" applyBorder="1" applyAlignment="1">
      <alignment horizontal="left" vertical="center" wrapText="1"/>
    </xf>
    <xf numFmtId="0" fontId="9" fillId="17" borderId="2" xfId="0" applyFont="1" applyFill="1" applyBorder="1" applyAlignment="1">
      <alignment horizontal="left" vertical="center" wrapText="1"/>
    </xf>
    <xf numFmtId="0" fontId="9" fillId="22" borderId="2" xfId="0" applyFont="1" applyFill="1" applyBorder="1" applyAlignment="1">
      <alignment horizontal="right" vertical="top" wrapText="1"/>
    </xf>
    <xf numFmtId="0" fontId="9" fillId="15" borderId="32" xfId="0" applyFont="1" applyFill="1" applyBorder="1" applyAlignment="1">
      <alignment horizontal="left" vertical="center" wrapText="1"/>
    </xf>
    <xf numFmtId="0" fontId="9" fillId="15" borderId="2" xfId="0" applyFont="1" applyFill="1" applyBorder="1" applyAlignment="1">
      <alignment horizontal="left" vertical="center" wrapText="1"/>
    </xf>
    <xf numFmtId="0" fontId="9" fillId="15" borderId="33" xfId="0" applyFont="1" applyFill="1" applyBorder="1" applyAlignment="1">
      <alignment horizontal="left" vertical="center" wrapText="1"/>
    </xf>
    <xf numFmtId="0" fontId="9" fillId="24" borderId="39" xfId="0" applyFont="1" applyFill="1" applyBorder="1" applyAlignment="1">
      <alignment horizontal="right" vertical="center" wrapText="1"/>
    </xf>
    <xf numFmtId="0" fontId="11" fillId="37" borderId="6" xfId="1" applyFont="1" applyFill="1" applyBorder="1" applyAlignment="1">
      <alignment horizontal="center" vertical="center"/>
    </xf>
    <xf numFmtId="0" fontId="11" fillId="37" borderId="5" xfId="1" applyFont="1" applyFill="1" applyBorder="1" applyAlignment="1">
      <alignment horizontal="center" vertical="center"/>
    </xf>
    <xf numFmtId="0" fontId="12" fillId="37" borderId="44" xfId="1" applyFont="1" applyFill="1" applyBorder="1" applyAlignment="1">
      <alignment horizontal="center" vertical="center"/>
    </xf>
    <xf numFmtId="0" fontId="12" fillId="37" borderId="45" xfId="1" applyFont="1" applyFill="1" applyBorder="1" applyAlignment="1">
      <alignment horizontal="center" vertical="center"/>
    </xf>
    <xf numFmtId="0" fontId="14" fillId="41" borderId="21" xfId="2" applyFont="1" applyFill="1" applyBorder="1" applyAlignment="1">
      <alignment horizontal="center" vertical="center"/>
    </xf>
    <xf numFmtId="0" fontId="14" fillId="41" borderId="22" xfId="2" applyFont="1" applyFill="1" applyBorder="1" applyAlignment="1">
      <alignment horizontal="center" vertical="center"/>
    </xf>
    <xf numFmtId="0" fontId="14" fillId="37" borderId="19" xfId="2" applyFont="1" applyFill="1" applyBorder="1" applyAlignment="1">
      <alignment horizontal="center" vertical="center"/>
    </xf>
    <xf numFmtId="0" fontId="14" fillId="37" borderId="20" xfId="2" applyFont="1" applyFill="1" applyBorder="1" applyAlignment="1">
      <alignment horizontal="center" vertical="center"/>
    </xf>
    <xf numFmtId="0" fontId="12" fillId="36" borderId="21" xfId="1" applyFont="1" applyBorder="1" applyAlignment="1">
      <alignment horizontal="center" vertical="center"/>
    </xf>
    <xf numFmtId="0" fontId="12" fillId="36" borderId="22" xfId="1" applyFont="1" applyBorder="1" applyAlignment="1">
      <alignment horizontal="center" vertical="center"/>
    </xf>
    <xf numFmtId="0" fontId="12" fillId="37" borderId="6" xfId="1" applyFont="1" applyFill="1" applyBorder="1" applyAlignment="1">
      <alignment horizontal="center" vertical="center"/>
    </xf>
    <xf numFmtId="0" fontId="12" fillId="37" borderId="5" xfId="1" applyFont="1" applyFill="1" applyBorder="1" applyAlignment="1">
      <alignment horizontal="center" vertical="center"/>
    </xf>
    <xf numFmtId="0" fontId="11" fillId="37" borderId="6" xfId="1" applyFont="1" applyFill="1" applyBorder="1" applyAlignment="1">
      <alignment horizontal="left" vertical="center"/>
    </xf>
    <xf numFmtId="0" fontId="11" fillId="37" borderId="1" xfId="1" applyFont="1" applyFill="1" applyAlignment="1">
      <alignment horizontal="left" vertical="center"/>
    </xf>
    <xf numFmtId="0" fontId="16" fillId="41" borderId="44" xfId="8" applyFont="1" applyFill="1" applyBorder="1" applyAlignment="1">
      <alignment horizontal="center" vertical="center"/>
    </xf>
    <xf numFmtId="0" fontId="16" fillId="41" borderId="7" xfId="8" applyFont="1" applyFill="1" applyBorder="1" applyAlignment="1">
      <alignment horizontal="center" vertical="center"/>
    </xf>
    <xf numFmtId="0" fontId="16" fillId="41" borderId="45" xfId="8" applyFont="1" applyFill="1" applyBorder="1" applyAlignment="1">
      <alignment horizontal="center" vertical="center"/>
    </xf>
    <xf numFmtId="0" fontId="19" fillId="37" borderId="50" xfId="8" applyFont="1" applyFill="1" applyBorder="1" applyAlignment="1">
      <alignment horizontal="left" vertical="center" wrapText="1"/>
    </xf>
    <xf numFmtId="0" fontId="19" fillId="37" borderId="53" xfId="8" applyFont="1" applyFill="1" applyBorder="1" applyAlignment="1">
      <alignment horizontal="left" vertical="center" wrapText="1"/>
    </xf>
    <xf numFmtId="0" fontId="16" fillId="41" borderId="21" xfId="8" applyFont="1" applyFill="1" applyBorder="1" applyAlignment="1">
      <alignment horizontal="center" vertical="center"/>
    </xf>
    <xf numFmtId="0" fontId="16" fillId="41" borderId="8" xfId="8" applyFont="1" applyFill="1" applyBorder="1" applyAlignment="1">
      <alignment horizontal="center" vertical="center"/>
    </xf>
    <xf numFmtId="0" fontId="11" fillId="37" borderId="1" xfId="1" applyFont="1" applyFill="1" applyAlignment="1">
      <alignment horizontal="center" vertical="center"/>
    </xf>
    <xf numFmtId="0" fontId="14" fillId="37" borderId="6" xfId="1" applyFont="1" applyFill="1" applyBorder="1" applyAlignment="1">
      <alignment horizontal="center"/>
    </xf>
    <xf numFmtId="0" fontId="14" fillId="37" borderId="1" xfId="1" applyFont="1" applyFill="1" applyAlignment="1">
      <alignment horizontal="center"/>
    </xf>
    <xf numFmtId="0" fontId="14" fillId="37" borderId="5" xfId="1" applyFont="1" applyFill="1" applyBorder="1" applyAlignment="1">
      <alignment horizontal="center"/>
    </xf>
    <xf numFmtId="0" fontId="14" fillId="37" borderId="44" xfId="1" applyFont="1" applyFill="1" applyBorder="1" applyAlignment="1">
      <alignment horizontal="center" vertical="center"/>
    </xf>
    <xf numFmtId="0" fontId="14" fillId="37" borderId="7" xfId="1" applyFont="1" applyFill="1" applyBorder="1" applyAlignment="1">
      <alignment horizontal="center" vertical="center"/>
    </xf>
    <xf numFmtId="0" fontId="14" fillId="37" borderId="45" xfId="1" applyFont="1" applyFill="1" applyBorder="1" applyAlignment="1">
      <alignment horizontal="center" vertical="center"/>
    </xf>
    <xf numFmtId="0" fontId="14" fillId="41" borderId="21" xfId="7" applyFont="1" applyFill="1" applyBorder="1" applyAlignment="1">
      <alignment horizontal="center" vertical="center" wrapText="1"/>
    </xf>
    <xf numFmtId="0" fontId="14" fillId="41" borderId="8" xfId="7" applyFont="1" applyFill="1" applyBorder="1" applyAlignment="1">
      <alignment horizontal="center" vertical="center" wrapText="1"/>
    </xf>
    <xf numFmtId="0" fontId="14" fillId="41" borderId="22" xfId="7" applyFont="1" applyFill="1" applyBorder="1" applyAlignment="1">
      <alignment horizontal="center" vertical="center" wrapText="1"/>
    </xf>
    <xf numFmtId="0" fontId="14" fillId="37" borderId="19" xfId="7" applyFont="1" applyFill="1" applyBorder="1" applyAlignment="1">
      <alignment horizontal="center" vertical="center" wrapText="1"/>
    </xf>
    <xf numFmtId="0" fontId="14" fillId="37" borderId="15" xfId="7" applyFont="1" applyFill="1" applyBorder="1" applyAlignment="1">
      <alignment horizontal="center" vertical="center" wrapText="1"/>
    </xf>
    <xf numFmtId="0" fontId="14" fillId="37" borderId="20" xfId="7" applyFont="1" applyFill="1" applyBorder="1" applyAlignment="1">
      <alignment horizontal="center" vertical="center" wrapText="1"/>
    </xf>
    <xf numFmtId="0" fontId="14" fillId="41" borderId="8" xfId="8" applyFont="1" applyFill="1" applyBorder="1" applyAlignment="1">
      <alignment horizontal="center" vertical="center"/>
    </xf>
    <xf numFmtId="0" fontId="10" fillId="38" borderId="41" xfId="0" applyFont="1" applyFill="1" applyBorder="1" applyAlignment="1">
      <alignment horizontal="center"/>
    </xf>
    <xf numFmtId="0" fontId="10" fillId="38" borderId="42" xfId="0" applyFont="1" applyFill="1" applyBorder="1" applyAlignment="1">
      <alignment horizontal="center"/>
    </xf>
    <xf numFmtId="0" fontId="10" fillId="38" borderId="43" xfId="0" applyFont="1" applyFill="1" applyBorder="1" applyAlignment="1">
      <alignment horizontal="center"/>
    </xf>
    <xf numFmtId="0" fontId="10" fillId="37" borderId="8" xfId="0" applyFont="1" applyFill="1" applyBorder="1" applyAlignment="1" applyProtection="1">
      <alignment horizontal="center" wrapText="1"/>
      <protection locked="0"/>
    </xf>
    <xf numFmtId="0" fontId="11" fillId="28" borderId="7" xfId="0" applyFont="1" applyFill="1" applyBorder="1" applyAlignment="1">
      <alignment horizontal="center" vertical="center" wrapText="1"/>
    </xf>
    <xf numFmtId="164" fontId="11" fillId="37" borderId="8" xfId="0" applyNumberFormat="1" applyFont="1" applyFill="1" applyBorder="1" applyAlignment="1">
      <alignment horizontal="right" vertical="center" wrapText="1"/>
    </xf>
    <xf numFmtId="164" fontId="11" fillId="33" borderId="8" xfId="0" applyNumberFormat="1" applyFont="1" applyFill="1" applyBorder="1" applyAlignment="1">
      <alignment horizontal="right" vertical="center" wrapText="1"/>
    </xf>
    <xf numFmtId="0" fontId="11" fillId="28" borderId="8" xfId="0" applyFont="1" applyFill="1" applyBorder="1" applyAlignment="1">
      <alignment horizontal="center" vertical="center" wrapText="1"/>
    </xf>
    <xf numFmtId="0" fontId="11" fillId="29" borderId="8" xfId="0" applyFont="1" applyFill="1" applyBorder="1" applyAlignment="1">
      <alignment horizontal="left" vertical="center" wrapText="1"/>
    </xf>
    <xf numFmtId="164" fontId="11" fillId="30" borderId="8" xfId="0" applyNumberFormat="1" applyFont="1" applyFill="1" applyBorder="1" applyAlignment="1">
      <alignment horizontal="right" vertical="center" wrapText="1"/>
    </xf>
    <xf numFmtId="0" fontId="10" fillId="6" borderId="1" xfId="0" applyFont="1" applyFill="1" applyBorder="1" applyAlignment="1" applyProtection="1">
      <alignment horizontal="center" wrapText="1"/>
      <protection locked="0"/>
    </xf>
    <xf numFmtId="0" fontId="9" fillId="37" borderId="8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 applyProtection="1">
      <alignment horizontal="center" wrapText="1"/>
      <protection locked="0"/>
    </xf>
    <xf numFmtId="0" fontId="10" fillId="7" borderId="1" xfId="0" applyFont="1" applyFill="1" applyBorder="1" applyAlignment="1" applyProtection="1">
      <alignment horizontal="center" wrapText="1"/>
      <protection locked="0"/>
    </xf>
    <xf numFmtId="0" fontId="21" fillId="41" borderId="41" xfId="0" applyFont="1" applyFill="1" applyBorder="1" applyAlignment="1" applyProtection="1">
      <alignment horizontal="center" wrapText="1"/>
      <protection locked="0"/>
    </xf>
    <xf numFmtId="0" fontId="21" fillId="41" borderId="42" xfId="0" applyFont="1" applyFill="1" applyBorder="1" applyAlignment="1" applyProtection="1">
      <alignment horizontal="center" wrapText="1"/>
      <protection locked="0"/>
    </xf>
    <xf numFmtId="0" fontId="21" fillId="41" borderId="43" xfId="0" applyFont="1" applyFill="1" applyBorder="1" applyAlignment="1" applyProtection="1">
      <alignment horizontal="center" wrapText="1"/>
      <protection locked="0"/>
    </xf>
    <xf numFmtId="0" fontId="10" fillId="7" borderId="44" xfId="0" applyFont="1" applyFill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wrapText="1"/>
      <protection locked="0"/>
    </xf>
    <xf numFmtId="0" fontId="9" fillId="38" borderId="58" xfId="0" applyFont="1" applyFill="1" applyBorder="1" applyAlignment="1">
      <alignment horizontal="left" vertical="center" wrapText="1"/>
    </xf>
    <xf numFmtId="0" fontId="9" fillId="38" borderId="26" xfId="0" applyFont="1" applyFill="1" applyBorder="1" applyAlignment="1">
      <alignment horizontal="left" vertical="center" wrapText="1"/>
    </xf>
    <xf numFmtId="0" fontId="9" fillId="38" borderId="3" xfId="0" applyFont="1" applyFill="1" applyBorder="1" applyAlignment="1">
      <alignment horizontal="left" vertical="center" wrapText="1"/>
    </xf>
  </cellXfs>
  <cellStyles count="10">
    <cellStyle name="Moeda" xfId="5" builtinId="4"/>
    <cellStyle name="Moeda 2" xfId="4" xr:uid="{00000000-0005-0000-0000-000000000000}"/>
    <cellStyle name="Normal" xfId="0" builtinId="0"/>
    <cellStyle name="Normal 2" xfId="1" xr:uid="{00000000-0005-0000-0000-000002000000}"/>
    <cellStyle name="Normal 2 2" xfId="8" xr:uid="{FC19CB03-048C-4BFA-8237-070B58DF6C9E}"/>
    <cellStyle name="Normal 2 2 3" xfId="2" xr:uid="{00000000-0005-0000-0000-000003000000}"/>
    <cellStyle name="Normal 3" xfId="3" xr:uid="{00000000-0005-0000-0000-000004000000}"/>
    <cellStyle name="Normal_CPU_06_400_91_00750_00_SEE_parte02 2" xfId="7" xr:uid="{1FA54804-D6EC-404A-82DD-B2783CCC4D12}"/>
    <cellStyle name="Porcentagem" xfId="6" builtinId="5"/>
    <cellStyle name="Porcentagem 2" xfId="9" xr:uid="{7DE3D159-0D7F-4DDF-ABE5-DA4DB896C5C3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7</xdr:row>
      <xdr:rowOff>28575</xdr:rowOff>
    </xdr:from>
    <xdr:ext cx="12868" cy="9525"/>
    <xdr:pic>
      <xdr:nvPicPr>
        <xdr:cNvPr id="2" name="Picture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15840" y="1202055"/>
          <a:ext cx="12868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180975</xdr:colOff>
      <xdr:row>0</xdr:row>
      <xdr:rowOff>47625</xdr:rowOff>
    </xdr:from>
    <xdr:ext cx="1417666" cy="1192876"/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6915" y="47625"/>
          <a:ext cx="1417666" cy="119287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2245591</xdr:colOff>
      <xdr:row>0</xdr:row>
      <xdr:rowOff>94075</xdr:rowOff>
    </xdr:from>
    <xdr:ext cx="1417666" cy="1192876"/>
    <xdr:pic>
      <xdr:nvPicPr>
        <xdr:cNvPr id="2" name="Imagem 1">
          <a:extLst>
            <a:ext uri="{FF2B5EF4-FFF2-40B4-BE49-F238E27FC236}">
              <a16:creationId xmlns:a16="http://schemas.microsoft.com/office/drawing/2014/main" id="{B6370EF6-B038-4027-B403-D29FDD694E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7909" y="94075"/>
          <a:ext cx="1417666" cy="119287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3417584</xdr:colOff>
      <xdr:row>0</xdr:row>
      <xdr:rowOff>57078</xdr:rowOff>
    </xdr:from>
    <xdr:ext cx="1417666" cy="1192876"/>
    <xdr:pic>
      <xdr:nvPicPr>
        <xdr:cNvPr id="2" name="Imagem 1">
          <a:extLst>
            <a:ext uri="{FF2B5EF4-FFF2-40B4-BE49-F238E27FC236}">
              <a16:creationId xmlns:a16="http://schemas.microsoft.com/office/drawing/2014/main" id="{C0B7363F-ABAD-4D11-B815-84628EA03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5786" y="57078"/>
          <a:ext cx="1417666" cy="1192876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2769327</xdr:colOff>
      <xdr:row>0</xdr:row>
      <xdr:rowOff>58257</xdr:rowOff>
    </xdr:from>
    <xdr:ext cx="1417666" cy="1192876"/>
    <xdr:pic>
      <xdr:nvPicPr>
        <xdr:cNvPr id="2" name="Imagem 1">
          <a:extLst>
            <a:ext uri="{FF2B5EF4-FFF2-40B4-BE49-F238E27FC236}">
              <a16:creationId xmlns:a16="http://schemas.microsoft.com/office/drawing/2014/main" id="{DD64A98D-B574-497C-84D1-9D8C8633E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3974" y="58257"/>
          <a:ext cx="1417666" cy="1192876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1861185</xdr:colOff>
      <xdr:row>25</xdr:row>
      <xdr:rowOff>161926</xdr:rowOff>
    </xdr:from>
    <xdr:to>
      <xdr:col>0</xdr:col>
      <xdr:colOff>5257800</xdr:colOff>
      <xdr:row>27</xdr:row>
      <xdr:rowOff>178033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C1915A10-F596-4907-96D7-1535090BF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1185" y="4429126"/>
          <a:ext cx="3396615" cy="3717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3530600</xdr:colOff>
      <xdr:row>0</xdr:row>
      <xdr:rowOff>101600</xdr:rowOff>
    </xdr:from>
    <xdr:ext cx="1417666" cy="1192876"/>
    <xdr:pic>
      <xdr:nvPicPr>
        <xdr:cNvPr id="4" name="Imagem 3">
          <a:extLst>
            <a:ext uri="{FF2B5EF4-FFF2-40B4-BE49-F238E27FC236}">
              <a16:creationId xmlns:a16="http://schemas.microsoft.com/office/drawing/2014/main" id="{35772445-CB7E-4B53-B12B-E9687F58D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0600" y="101600"/>
          <a:ext cx="1417666" cy="1192876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264583</xdr:colOff>
      <xdr:row>0</xdr:row>
      <xdr:rowOff>31750</xdr:rowOff>
    </xdr:from>
    <xdr:ext cx="1417666" cy="1192876"/>
    <xdr:pic>
      <xdr:nvPicPr>
        <xdr:cNvPr id="3" name="Imagem 2">
          <a:extLst>
            <a:ext uri="{FF2B5EF4-FFF2-40B4-BE49-F238E27FC236}">
              <a16:creationId xmlns:a16="http://schemas.microsoft.com/office/drawing/2014/main" id="{0CABDB43-A9E9-48F7-8B26-470EB2571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8833" y="31750"/>
          <a:ext cx="1417666" cy="1192876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405849</xdr:colOff>
      <xdr:row>0</xdr:row>
      <xdr:rowOff>33590</xdr:rowOff>
    </xdr:from>
    <xdr:ext cx="1417666" cy="1192876"/>
    <xdr:pic>
      <xdr:nvPicPr>
        <xdr:cNvPr id="2" name="Imagem 1">
          <a:extLst>
            <a:ext uri="{FF2B5EF4-FFF2-40B4-BE49-F238E27FC236}">
              <a16:creationId xmlns:a16="http://schemas.microsoft.com/office/drawing/2014/main" id="{859BCB77-4256-4327-9933-C9B92FB3D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2432" y="33590"/>
          <a:ext cx="1417666" cy="1192876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4737529</xdr:colOff>
      <xdr:row>0</xdr:row>
      <xdr:rowOff>57078</xdr:rowOff>
    </xdr:from>
    <xdr:ext cx="1417666" cy="1192876"/>
    <xdr:pic>
      <xdr:nvPicPr>
        <xdr:cNvPr id="2" name="Imagem 1">
          <a:extLst>
            <a:ext uri="{FF2B5EF4-FFF2-40B4-BE49-F238E27FC236}">
              <a16:creationId xmlns:a16="http://schemas.microsoft.com/office/drawing/2014/main" id="{D4EA0635-BCCD-4BF7-A622-C34B0AE0F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08203" y="57078"/>
          <a:ext cx="1417666" cy="119287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vinic\Desktop\LICITA&#199;&#195;O\003.2025\PROPOSTA\PROPOSTA%20COMERCIAL..xlsx" TargetMode="External"/><Relationship Id="rId1" Type="http://schemas.openxmlformats.org/officeDocument/2006/relationships/externalLinkPath" Target="/Users/vinic/Desktop/LICITA&#199;&#195;O/003.2025/PROPOSTA/PROPOSTA%20COMERCIAL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P"/>
      <sheetName val="RESUMO"/>
      <sheetName val="PQ"/>
      <sheetName val="CPU"/>
      <sheetName val="CPU MO"/>
      <sheetName val="CABC"/>
      <sheetName val="ES"/>
      <sheetName val="BDI"/>
      <sheetName val="CF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J48"/>
  <sheetViews>
    <sheetView view="pageBreakPreview" topLeftCell="A27" zoomScaleNormal="100" zoomScaleSheetLayoutView="100" workbookViewId="0">
      <selection activeCell="B32" sqref="B32:H32"/>
    </sheetView>
  </sheetViews>
  <sheetFormatPr defaultColWidth="8.81640625" defaultRowHeight="13" x14ac:dyDescent="0.35"/>
  <cols>
    <col min="1" max="1" width="0.81640625" style="2" customWidth="1"/>
    <col min="2" max="2" width="17" style="1" customWidth="1"/>
    <col min="3" max="3" width="27.36328125" style="1" customWidth="1"/>
    <col min="4" max="4" width="13" style="1" customWidth="1"/>
    <col min="5" max="5" width="6.6328125" style="1" customWidth="1"/>
    <col min="6" max="6" width="13.1796875" style="1" customWidth="1"/>
    <col min="7" max="7" width="17.1796875" style="1" customWidth="1"/>
    <col min="8" max="8" width="20.36328125" style="1" customWidth="1"/>
    <col min="9" max="9" width="1.1796875" style="2" customWidth="1"/>
    <col min="10" max="16384" width="8.81640625" style="1"/>
  </cols>
  <sheetData>
    <row r="1" spans="1:10" ht="100" customHeight="1" x14ac:dyDescent="0.35">
      <c r="A1" s="31"/>
      <c r="B1" s="223"/>
      <c r="C1" s="224"/>
      <c r="D1" s="224"/>
      <c r="E1" s="224"/>
      <c r="F1" s="224"/>
      <c r="G1" s="224"/>
      <c r="H1" s="225"/>
      <c r="I1" s="30"/>
    </row>
    <row r="2" spans="1:10" x14ac:dyDescent="0.35">
      <c r="A2" s="5"/>
      <c r="B2" s="11"/>
      <c r="C2" s="11"/>
      <c r="D2" s="11"/>
      <c r="E2" s="11"/>
      <c r="F2" s="11"/>
      <c r="G2" s="11"/>
      <c r="H2" s="11"/>
      <c r="I2" s="3"/>
    </row>
    <row r="3" spans="1:10" x14ac:dyDescent="0.35">
      <c r="A3" s="226" t="s">
        <v>830</v>
      </c>
      <c r="B3" s="222"/>
      <c r="C3" s="222"/>
      <c r="D3" s="222"/>
      <c r="E3" s="222"/>
      <c r="F3" s="222"/>
      <c r="G3" s="222"/>
      <c r="H3" s="222"/>
      <c r="I3" s="227"/>
    </row>
    <row r="4" spans="1:10" x14ac:dyDescent="0.35">
      <c r="A4" s="29"/>
      <c r="B4" s="27"/>
      <c r="C4" s="27"/>
      <c r="D4" s="27"/>
      <c r="E4" s="27"/>
      <c r="F4" s="27"/>
      <c r="G4" s="27"/>
      <c r="H4" s="27"/>
      <c r="I4" s="28"/>
    </row>
    <row r="5" spans="1:10" x14ac:dyDescent="0.35">
      <c r="A5" s="226" t="s">
        <v>829</v>
      </c>
      <c r="B5" s="222"/>
      <c r="C5" s="222"/>
      <c r="D5" s="222"/>
      <c r="E5" s="222"/>
      <c r="F5" s="222"/>
      <c r="G5" s="222"/>
      <c r="H5" s="222"/>
      <c r="I5" s="227"/>
    </row>
    <row r="6" spans="1:10" x14ac:dyDescent="0.35">
      <c r="A6" s="5"/>
      <c r="B6" s="222" t="s">
        <v>828</v>
      </c>
      <c r="C6" s="222"/>
      <c r="D6" s="222"/>
      <c r="E6" s="222"/>
      <c r="F6" s="222"/>
      <c r="G6" s="222"/>
      <c r="H6" s="222"/>
      <c r="I6" s="23"/>
      <c r="J6" s="26"/>
    </row>
    <row r="7" spans="1:10" x14ac:dyDescent="0.35">
      <c r="A7" s="5"/>
      <c r="B7" s="222" t="s">
        <v>827</v>
      </c>
      <c r="C7" s="222"/>
      <c r="D7" s="222"/>
      <c r="E7" s="222"/>
      <c r="F7" s="222"/>
      <c r="G7" s="222"/>
      <c r="H7" s="222"/>
      <c r="I7" s="23"/>
      <c r="J7" s="26"/>
    </row>
    <row r="8" spans="1:10" ht="12" customHeight="1" x14ac:dyDescent="0.35">
      <c r="A8" s="5"/>
      <c r="B8" s="25" t="s">
        <v>826</v>
      </c>
      <c r="C8" s="23"/>
      <c r="D8" s="23"/>
      <c r="E8" s="23"/>
      <c r="F8" s="23"/>
      <c r="G8" s="23"/>
      <c r="H8" s="23"/>
      <c r="I8" s="3"/>
    </row>
    <row r="9" spans="1:10" ht="12" customHeight="1" x14ac:dyDescent="0.35">
      <c r="A9" s="5"/>
      <c r="B9" s="207" t="s">
        <v>825</v>
      </c>
      <c r="C9" s="207"/>
      <c r="D9" s="207"/>
      <c r="E9" s="207"/>
      <c r="F9" s="207"/>
      <c r="G9" s="23"/>
      <c r="H9" s="23"/>
      <c r="I9" s="3"/>
    </row>
    <row r="10" spans="1:10" ht="12" customHeight="1" x14ac:dyDescent="0.3">
      <c r="A10" s="5"/>
      <c r="B10" s="24" t="s">
        <v>824</v>
      </c>
      <c r="C10" s="23"/>
      <c r="D10" s="23"/>
      <c r="E10" s="23"/>
      <c r="F10" s="23"/>
      <c r="G10" s="23"/>
      <c r="H10" s="23"/>
      <c r="I10" s="3"/>
    </row>
    <row r="11" spans="1:10" ht="12" customHeight="1" x14ac:dyDescent="0.3">
      <c r="A11" s="5"/>
      <c r="B11" s="24" t="s">
        <v>823</v>
      </c>
      <c r="C11" s="23"/>
      <c r="D11" s="23"/>
      <c r="E11" s="23"/>
      <c r="F11" s="23"/>
      <c r="G11" s="23"/>
      <c r="H11" s="23"/>
      <c r="I11" s="3"/>
    </row>
    <row r="12" spans="1:10" x14ac:dyDescent="0.35">
      <c r="A12" s="5"/>
      <c r="B12" s="23"/>
      <c r="C12" s="23"/>
      <c r="D12" s="23"/>
      <c r="E12" s="23"/>
      <c r="F12" s="23"/>
      <c r="G12" s="23"/>
      <c r="H12" s="23"/>
      <c r="I12" s="3"/>
    </row>
    <row r="13" spans="1:10" ht="20.149999999999999" customHeight="1" x14ac:dyDescent="0.35">
      <c r="A13" s="5"/>
      <c r="B13" s="228" t="s">
        <v>803</v>
      </c>
      <c r="C13" s="228"/>
      <c r="D13" s="228"/>
      <c r="E13" s="228"/>
      <c r="F13" s="228"/>
      <c r="G13" s="228"/>
      <c r="H13" s="228"/>
      <c r="I13" s="3"/>
    </row>
    <row r="14" spans="1:10" ht="30" customHeight="1" x14ac:dyDescent="0.35">
      <c r="A14" s="5"/>
      <c r="B14" s="229" t="s">
        <v>822</v>
      </c>
      <c r="C14" s="229"/>
      <c r="D14" s="229"/>
      <c r="E14" s="229"/>
      <c r="F14" s="230"/>
      <c r="G14" s="230"/>
      <c r="H14" s="230"/>
      <c r="I14" s="3"/>
    </row>
    <row r="15" spans="1:10" x14ac:dyDescent="0.35">
      <c r="A15" s="5"/>
      <c r="B15" s="12"/>
      <c r="C15" s="12"/>
      <c r="D15" s="12"/>
      <c r="E15" s="12"/>
      <c r="F15" s="21"/>
      <c r="G15" s="21"/>
      <c r="H15" s="22"/>
      <c r="I15" s="3"/>
    </row>
    <row r="16" spans="1:10" ht="19.5" customHeight="1" x14ac:dyDescent="0.35">
      <c r="A16" s="5"/>
      <c r="B16" s="228" t="s">
        <v>821</v>
      </c>
      <c r="C16" s="228"/>
      <c r="D16" s="228"/>
      <c r="E16" s="228"/>
      <c r="F16" s="228"/>
      <c r="G16" s="228"/>
      <c r="H16" s="228"/>
      <c r="I16" s="3"/>
    </row>
    <row r="17" spans="1:9" ht="17.25" customHeight="1" x14ac:dyDescent="0.35">
      <c r="A17" s="5"/>
      <c r="B17" s="218" t="s">
        <v>820</v>
      </c>
      <c r="C17" s="218"/>
      <c r="D17" s="218"/>
      <c r="E17" s="218"/>
      <c r="F17" s="218"/>
      <c r="G17" s="218" t="s">
        <v>819</v>
      </c>
      <c r="H17" s="218"/>
      <c r="I17" s="3"/>
    </row>
    <row r="18" spans="1:9" ht="17.25" customHeight="1" x14ac:dyDescent="0.35">
      <c r="A18" s="5"/>
      <c r="B18" s="218" t="s">
        <v>818</v>
      </c>
      <c r="C18" s="218"/>
      <c r="D18" s="218"/>
      <c r="E18" s="218"/>
      <c r="F18" s="218"/>
      <c r="G18" s="218" t="s">
        <v>817</v>
      </c>
      <c r="H18" s="218"/>
      <c r="I18" s="3"/>
    </row>
    <row r="19" spans="1:9" ht="17.25" customHeight="1" x14ac:dyDescent="0.35">
      <c r="A19" s="5"/>
      <c r="B19" s="218" t="s">
        <v>816</v>
      </c>
      <c r="C19" s="218"/>
      <c r="D19" s="218"/>
      <c r="E19" s="218"/>
      <c r="F19" s="218"/>
      <c r="G19" s="218" t="s">
        <v>815</v>
      </c>
      <c r="H19" s="218"/>
      <c r="I19" s="3"/>
    </row>
    <row r="20" spans="1:9" ht="17.25" customHeight="1" x14ac:dyDescent="0.35">
      <c r="A20" s="5"/>
      <c r="B20" s="211" t="s">
        <v>814</v>
      </c>
      <c r="C20" s="212"/>
      <c r="D20" s="212"/>
      <c r="E20" s="212"/>
      <c r="F20" s="212"/>
      <c r="G20" s="212"/>
      <c r="H20" s="213"/>
      <c r="I20" s="3"/>
    </row>
    <row r="21" spans="1:9" ht="17.25" customHeight="1" x14ac:dyDescent="0.35">
      <c r="A21" s="5"/>
      <c r="B21" s="211" t="s">
        <v>813</v>
      </c>
      <c r="C21" s="212"/>
      <c r="D21" s="212"/>
      <c r="E21" s="212"/>
      <c r="F21" s="212"/>
      <c r="G21" s="212"/>
      <c r="H21" s="213"/>
      <c r="I21" s="3"/>
    </row>
    <row r="22" spans="1:9" ht="17.25" customHeight="1" x14ac:dyDescent="0.35">
      <c r="A22" s="5"/>
      <c r="B22" s="214" t="s">
        <v>812</v>
      </c>
      <c r="C22" s="215"/>
      <c r="D22" s="215"/>
      <c r="E22" s="215"/>
      <c r="F22" s="215"/>
      <c r="G22" s="215"/>
      <c r="H22" s="216"/>
      <c r="I22" s="3"/>
    </row>
    <row r="23" spans="1:9" x14ac:dyDescent="0.35">
      <c r="A23" s="5"/>
      <c r="B23" s="21"/>
      <c r="C23" s="21"/>
      <c r="D23" s="21"/>
      <c r="E23" s="21"/>
      <c r="F23" s="21"/>
      <c r="G23" s="21"/>
      <c r="H23" s="4"/>
      <c r="I23" s="3"/>
    </row>
    <row r="24" spans="1:9" ht="19.5" customHeight="1" x14ac:dyDescent="0.35">
      <c r="A24" s="5"/>
      <c r="B24" s="217" t="s">
        <v>811</v>
      </c>
      <c r="C24" s="217"/>
      <c r="D24" s="217"/>
      <c r="E24" s="217"/>
      <c r="F24" s="217"/>
      <c r="G24" s="217"/>
      <c r="H24" s="217"/>
      <c r="I24" s="3"/>
    </row>
    <row r="25" spans="1:9" ht="17.25" customHeight="1" x14ac:dyDescent="0.35">
      <c r="A25" s="5"/>
      <c r="B25" s="218" t="s">
        <v>810</v>
      </c>
      <c r="C25" s="218"/>
      <c r="D25" s="218"/>
      <c r="E25" s="218"/>
      <c r="F25" s="218"/>
      <c r="G25" s="218" t="s">
        <v>809</v>
      </c>
      <c r="H25" s="218"/>
      <c r="I25" s="3"/>
    </row>
    <row r="26" spans="1:9" ht="17.25" customHeight="1" x14ac:dyDescent="0.35">
      <c r="A26" s="5"/>
      <c r="B26" s="218" t="s">
        <v>808</v>
      </c>
      <c r="C26" s="218"/>
      <c r="D26" s="218"/>
      <c r="E26" s="218"/>
      <c r="F26" s="218"/>
      <c r="G26" s="219" t="s">
        <v>807</v>
      </c>
      <c r="H26" s="218"/>
      <c r="I26" s="3"/>
    </row>
    <row r="27" spans="1:9" ht="17.25" customHeight="1" x14ac:dyDescent="0.35">
      <c r="A27" s="5"/>
      <c r="B27" s="219" t="s">
        <v>806</v>
      </c>
      <c r="C27" s="218"/>
      <c r="D27" s="218"/>
      <c r="E27" s="218"/>
      <c r="F27" s="218"/>
      <c r="G27" s="218" t="s">
        <v>805</v>
      </c>
      <c r="H27" s="218"/>
      <c r="I27" s="3"/>
    </row>
    <row r="28" spans="1:9" x14ac:dyDescent="0.35">
      <c r="A28" s="5"/>
      <c r="B28" s="21"/>
      <c r="C28" s="21"/>
      <c r="D28" s="21"/>
      <c r="E28" s="21"/>
      <c r="F28" s="21"/>
      <c r="G28" s="21"/>
      <c r="H28" s="4"/>
      <c r="I28" s="3"/>
    </row>
    <row r="29" spans="1:9" ht="20.149999999999999" customHeight="1" x14ac:dyDescent="0.35">
      <c r="A29" s="5"/>
      <c r="B29" s="16" t="s">
        <v>804</v>
      </c>
      <c r="C29" s="220" t="s">
        <v>803</v>
      </c>
      <c r="D29" s="220"/>
      <c r="E29" s="16" t="s">
        <v>802</v>
      </c>
      <c r="F29" s="16" t="s">
        <v>800</v>
      </c>
      <c r="G29" s="16" t="s">
        <v>801</v>
      </c>
      <c r="H29" s="16" t="s">
        <v>799</v>
      </c>
      <c r="I29" s="3"/>
    </row>
    <row r="30" spans="1:9" ht="81.650000000000006" customHeight="1" x14ac:dyDescent="0.35">
      <c r="A30" s="5"/>
      <c r="B30" s="20">
        <v>1</v>
      </c>
      <c r="C30" s="221" t="str">
        <f>B14</f>
        <v>Seleção da proposta apta a gerar o resultado de contratação mais vantajosa visando o Registro de preço para futuro e eventual execução dos serviços de manutenção de sistemas simplificados de abastecimento de água potável do município de Chapadinha/MA</v>
      </c>
      <c r="D30" s="221"/>
      <c r="E30" s="19">
        <v>1</v>
      </c>
      <c r="F30" s="14" t="s">
        <v>800</v>
      </c>
      <c r="G30" s="18">
        <f>RESUMO!C23</f>
        <v>3249999.9989526849</v>
      </c>
      <c r="H30" s="17">
        <f>E30*G30</f>
        <v>3249999.9989526849</v>
      </c>
      <c r="I30" s="3"/>
    </row>
    <row r="31" spans="1:9" ht="20.149999999999999" customHeight="1" x14ac:dyDescent="0.35">
      <c r="A31" s="5"/>
      <c r="B31" s="217" t="s">
        <v>799</v>
      </c>
      <c r="C31" s="217"/>
      <c r="D31" s="217"/>
      <c r="E31" s="217"/>
      <c r="F31" s="217"/>
      <c r="G31" s="217"/>
      <c r="H31" s="15">
        <f>H30</f>
        <v>3249999.9989526849</v>
      </c>
      <c r="I31" s="3"/>
    </row>
    <row r="32" spans="1:9" ht="20.149999999999999" customHeight="1" x14ac:dyDescent="0.35">
      <c r="A32" s="5"/>
      <c r="B32" s="210" t="s">
        <v>917</v>
      </c>
      <c r="C32" s="210"/>
      <c r="D32" s="210"/>
      <c r="E32" s="210"/>
      <c r="F32" s="210"/>
      <c r="G32" s="210"/>
      <c r="H32" s="210"/>
      <c r="I32" s="3"/>
    </row>
    <row r="33" spans="1:9" ht="12.75" customHeight="1" x14ac:dyDescent="0.35">
      <c r="A33" s="5"/>
      <c r="B33" s="13"/>
      <c r="C33" s="13"/>
      <c r="D33" s="13"/>
      <c r="E33" s="13"/>
      <c r="F33" s="13"/>
      <c r="G33" s="13"/>
      <c r="H33" s="13"/>
      <c r="I33" s="3"/>
    </row>
    <row r="34" spans="1:9" x14ac:dyDescent="0.35">
      <c r="A34" s="5"/>
      <c r="B34" s="206" t="s">
        <v>798</v>
      </c>
      <c r="C34" s="206"/>
      <c r="D34" s="206"/>
      <c r="E34" s="206"/>
      <c r="F34" s="206"/>
      <c r="G34" s="206"/>
      <c r="H34" s="206"/>
      <c r="I34" s="3"/>
    </row>
    <row r="35" spans="1:9" ht="45" customHeight="1" x14ac:dyDescent="0.35">
      <c r="A35" s="5"/>
      <c r="B35" s="207" t="s">
        <v>797</v>
      </c>
      <c r="C35" s="207"/>
      <c r="D35" s="207"/>
      <c r="E35" s="207"/>
      <c r="F35" s="207"/>
      <c r="G35" s="207"/>
      <c r="H35" s="207"/>
      <c r="I35" s="3"/>
    </row>
    <row r="36" spans="1:9" x14ac:dyDescent="0.35">
      <c r="A36" s="5"/>
      <c r="B36" s="207" t="s">
        <v>796</v>
      </c>
      <c r="C36" s="207"/>
      <c r="D36" s="207"/>
      <c r="E36" s="207"/>
      <c r="F36" s="207"/>
      <c r="G36" s="207"/>
      <c r="H36" s="207"/>
      <c r="I36" s="3"/>
    </row>
    <row r="37" spans="1:9" ht="31.5" customHeight="1" x14ac:dyDescent="0.35">
      <c r="A37" s="5"/>
      <c r="B37" s="207" t="s">
        <v>795</v>
      </c>
      <c r="C37" s="207"/>
      <c r="D37" s="207"/>
      <c r="E37" s="207"/>
      <c r="F37" s="207"/>
      <c r="G37" s="207"/>
      <c r="H37" s="207"/>
      <c r="I37" s="3"/>
    </row>
    <row r="38" spans="1:9" ht="13.5" customHeight="1" x14ac:dyDescent="0.35">
      <c r="A38" s="5"/>
      <c r="B38" s="209" t="s">
        <v>794</v>
      </c>
      <c r="C38" s="209"/>
      <c r="D38" s="209"/>
      <c r="E38" s="209"/>
      <c r="F38" s="209"/>
      <c r="G38" s="209"/>
      <c r="H38" s="209"/>
      <c r="I38" s="3"/>
    </row>
    <row r="39" spans="1:9" x14ac:dyDescent="0.35">
      <c r="A39" s="5"/>
      <c r="B39" s="208"/>
      <c r="C39" s="208"/>
      <c r="D39" s="208"/>
      <c r="E39" s="208"/>
      <c r="F39" s="208"/>
      <c r="G39" s="208"/>
      <c r="H39" s="208"/>
      <c r="I39" s="3"/>
    </row>
    <row r="40" spans="1:9" x14ac:dyDescent="0.35">
      <c r="A40" s="5"/>
      <c r="B40" s="208" t="s">
        <v>836</v>
      </c>
      <c r="C40" s="208"/>
      <c r="D40" s="208"/>
      <c r="E40" s="208"/>
      <c r="F40" s="208"/>
      <c r="G40" s="208"/>
      <c r="H40" s="208"/>
      <c r="I40" s="3"/>
    </row>
    <row r="41" spans="1:9" x14ac:dyDescent="0.35">
      <c r="A41" s="5"/>
      <c r="B41" s="4"/>
      <c r="C41" s="4"/>
      <c r="D41" s="4"/>
      <c r="E41" s="4"/>
      <c r="F41" s="4"/>
      <c r="G41" s="4"/>
      <c r="H41" s="4"/>
      <c r="I41" s="3"/>
    </row>
    <row r="42" spans="1:9" x14ac:dyDescent="0.35">
      <c r="A42" s="5"/>
      <c r="B42" s="4"/>
      <c r="C42" s="4"/>
      <c r="D42" s="4"/>
      <c r="E42" s="4"/>
      <c r="F42" s="4"/>
      <c r="G42" s="4"/>
      <c r="H42" s="4"/>
      <c r="I42" s="3"/>
    </row>
    <row r="43" spans="1:9" x14ac:dyDescent="0.35">
      <c r="A43" s="5"/>
      <c r="B43" s="4"/>
      <c r="C43" s="4"/>
      <c r="D43" s="4"/>
      <c r="E43" s="4"/>
      <c r="F43" s="4"/>
      <c r="G43" s="4"/>
      <c r="H43" s="4"/>
      <c r="I43" s="3"/>
    </row>
    <row r="44" spans="1:9" x14ac:dyDescent="0.35">
      <c r="A44" s="5"/>
      <c r="B44" s="9" t="s">
        <v>793</v>
      </c>
      <c r="C44" s="9"/>
      <c r="D44" s="9"/>
      <c r="E44" s="10"/>
      <c r="F44" s="9" t="s">
        <v>792</v>
      </c>
      <c r="G44" s="4"/>
      <c r="H44" s="4"/>
      <c r="I44" s="3"/>
    </row>
    <row r="45" spans="1:9" x14ac:dyDescent="0.35">
      <c r="A45" s="5"/>
      <c r="B45" s="9" t="s">
        <v>791</v>
      </c>
      <c r="C45" s="9"/>
      <c r="D45" s="9"/>
      <c r="E45" s="10"/>
      <c r="F45" s="9" t="s">
        <v>790</v>
      </c>
      <c r="G45" s="4"/>
      <c r="H45" s="4"/>
      <c r="I45" s="3"/>
    </row>
    <row r="46" spans="1:9" x14ac:dyDescent="0.35">
      <c r="A46" s="5"/>
      <c r="B46" s="9" t="s">
        <v>789</v>
      </c>
      <c r="C46" s="9"/>
      <c r="D46" s="9"/>
      <c r="E46" s="10"/>
      <c r="F46" s="9" t="s">
        <v>788</v>
      </c>
      <c r="G46" s="4"/>
      <c r="H46" s="4"/>
      <c r="I46" s="3"/>
    </row>
    <row r="47" spans="1:9" x14ac:dyDescent="0.35">
      <c r="A47" s="5"/>
      <c r="B47" s="8" t="s">
        <v>787</v>
      </c>
      <c r="C47" s="8"/>
      <c r="D47" s="8"/>
      <c r="E47" s="7"/>
      <c r="F47" s="6"/>
      <c r="G47" s="6"/>
      <c r="H47" s="6"/>
      <c r="I47" s="3"/>
    </row>
    <row r="48" spans="1:9" x14ac:dyDescent="0.35">
      <c r="A48" s="5"/>
      <c r="B48" s="4"/>
      <c r="C48" s="4"/>
      <c r="D48" s="4"/>
      <c r="E48" s="4"/>
      <c r="F48" s="4"/>
      <c r="G48" s="4"/>
      <c r="H48" s="4"/>
      <c r="I48" s="3"/>
    </row>
  </sheetData>
  <mergeCells count="36">
    <mergeCell ref="B20:H20"/>
    <mergeCell ref="B7:H7"/>
    <mergeCell ref="B19:F19"/>
    <mergeCell ref="G19:H19"/>
    <mergeCell ref="B1:H1"/>
    <mergeCell ref="A3:I3"/>
    <mergeCell ref="A5:I5"/>
    <mergeCell ref="B9:F9"/>
    <mergeCell ref="B13:H13"/>
    <mergeCell ref="B14:H14"/>
    <mergeCell ref="B16:H16"/>
    <mergeCell ref="B17:F17"/>
    <mergeCell ref="G17:H17"/>
    <mergeCell ref="B18:F18"/>
    <mergeCell ref="G18:H18"/>
    <mergeCell ref="B6:H6"/>
    <mergeCell ref="B32:H32"/>
    <mergeCell ref="B21:H21"/>
    <mergeCell ref="B22:H22"/>
    <mergeCell ref="B24:H24"/>
    <mergeCell ref="B25:F25"/>
    <mergeCell ref="G25:H25"/>
    <mergeCell ref="B26:F26"/>
    <mergeCell ref="G26:H26"/>
    <mergeCell ref="B27:F27"/>
    <mergeCell ref="G27:H27"/>
    <mergeCell ref="B31:G31"/>
    <mergeCell ref="C29:D29"/>
    <mergeCell ref="C30:D30"/>
    <mergeCell ref="B34:H34"/>
    <mergeCell ref="B35:H35"/>
    <mergeCell ref="B39:H39"/>
    <mergeCell ref="B40:H40"/>
    <mergeCell ref="B36:H36"/>
    <mergeCell ref="B37:H37"/>
    <mergeCell ref="B38:H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headerFooter>
    <oddFooter>&amp;CAvenida Beta, Quadra 19, número 04, Loja 11, Sparta Center, Parque Atenas, São Luís, Maranhão
 CEP: 65.070-110 CNPJ: 00.175.218/0001-87
Contatos : (98) 98822-5608 - e-mail : abreu.empreendimentos@hotmail.com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outlinePr summaryBelow="0"/>
    <pageSetUpPr fitToPage="1"/>
  </sheetPr>
  <dimension ref="A1:G35"/>
  <sheetViews>
    <sheetView view="pageBreakPreview" zoomScale="110" zoomScaleNormal="100" zoomScaleSheetLayoutView="110" workbookViewId="0">
      <selection activeCell="C32" sqref="C32:C34"/>
    </sheetView>
  </sheetViews>
  <sheetFormatPr defaultRowHeight="14.5" x14ac:dyDescent="0.35"/>
  <cols>
    <col min="1" max="1" width="9.36328125" customWidth="1"/>
    <col min="2" max="2" width="62.453125" customWidth="1"/>
    <col min="3" max="3" width="18.36328125" bestFit="1" customWidth="1"/>
    <col min="4" max="4" width="12.1796875" customWidth="1"/>
  </cols>
  <sheetData>
    <row r="1" spans="1:4" x14ac:dyDescent="0.35">
      <c r="A1" s="238"/>
      <c r="B1" s="239"/>
      <c r="C1" s="239"/>
      <c r="D1" s="240"/>
    </row>
    <row r="2" spans="1:4" x14ac:dyDescent="0.35">
      <c r="A2" s="241"/>
      <c r="B2" s="242"/>
      <c r="C2" s="242"/>
      <c r="D2" s="243"/>
    </row>
    <row r="3" spans="1:4" x14ac:dyDescent="0.35">
      <c r="A3" s="241"/>
      <c r="B3" s="242"/>
      <c r="C3" s="242"/>
      <c r="D3" s="243"/>
    </row>
    <row r="4" spans="1:4" x14ac:dyDescent="0.35">
      <c r="A4" s="241"/>
      <c r="B4" s="242"/>
      <c r="C4" s="242"/>
      <c r="D4" s="243"/>
    </row>
    <row r="5" spans="1:4" x14ac:dyDescent="0.35">
      <c r="A5" s="241"/>
      <c r="B5" s="242"/>
      <c r="C5" s="242"/>
      <c r="D5" s="243"/>
    </row>
    <row r="6" spans="1:4" x14ac:dyDescent="0.35">
      <c r="A6" s="241"/>
      <c r="B6" s="242"/>
      <c r="C6" s="242"/>
      <c r="D6" s="243"/>
    </row>
    <row r="7" spans="1:4" x14ac:dyDescent="0.35">
      <c r="A7" s="241"/>
      <c r="B7" s="242"/>
      <c r="C7" s="242"/>
      <c r="D7" s="243"/>
    </row>
    <row r="8" spans="1:4" x14ac:dyDescent="0.35">
      <c r="A8" s="38"/>
      <c r="B8" s="32"/>
      <c r="C8" s="32"/>
      <c r="D8" s="39"/>
    </row>
    <row r="9" spans="1:4" ht="15.5" x14ac:dyDescent="0.35">
      <c r="A9" s="234" t="s">
        <v>831</v>
      </c>
      <c r="B9" s="244"/>
      <c r="C9" s="244"/>
      <c r="D9" s="245"/>
    </row>
    <row r="10" spans="1:4" x14ac:dyDescent="0.35">
      <c r="A10" s="38"/>
      <c r="B10" s="32"/>
      <c r="C10" s="32"/>
      <c r="D10" s="39"/>
    </row>
    <row r="11" spans="1:4" x14ac:dyDescent="0.35">
      <c r="A11" s="38"/>
      <c r="B11" s="32"/>
      <c r="C11" s="32"/>
      <c r="D11" s="39"/>
    </row>
    <row r="12" spans="1:4" ht="15.5" x14ac:dyDescent="0.35">
      <c r="A12" s="40" t="s">
        <v>16</v>
      </c>
      <c r="B12" s="34" t="s">
        <v>18</v>
      </c>
      <c r="C12" s="34" t="s">
        <v>832</v>
      </c>
      <c r="D12" s="41" t="s">
        <v>758</v>
      </c>
    </row>
    <row r="13" spans="1:4" ht="15.5" x14ac:dyDescent="0.35">
      <c r="A13" s="42" t="s">
        <v>0</v>
      </c>
      <c r="B13" s="36" t="s">
        <v>1</v>
      </c>
      <c r="C13" s="37">
        <f>'PLANILHA ORCAMENTARIA'!H13</f>
        <v>253453.24506399999</v>
      </c>
      <c r="D13" s="43">
        <v>9.9267637676759062</v>
      </c>
    </row>
    <row r="14" spans="1:4" ht="15.5" x14ac:dyDescent="0.35">
      <c r="A14" s="42" t="s">
        <v>2</v>
      </c>
      <c r="B14" s="36" t="s">
        <v>3</v>
      </c>
      <c r="C14" s="37">
        <f>'PLANILHA ORCAMENTARIA'!H23</f>
        <v>244605.17779361599</v>
      </c>
      <c r="D14" s="43">
        <v>9.5752839353740899</v>
      </c>
    </row>
    <row r="15" spans="1:4" ht="15.5" x14ac:dyDescent="0.35">
      <c r="A15" s="42" t="s">
        <v>4</v>
      </c>
      <c r="B15" s="36" t="s">
        <v>5</v>
      </c>
      <c r="C15" s="37">
        <f>'PLANILHA ORCAMENTARIA'!H82</f>
        <v>290934.32523931004</v>
      </c>
      <c r="D15" s="43">
        <v>11.473691533542182</v>
      </c>
    </row>
    <row r="16" spans="1:4" ht="15.5" x14ac:dyDescent="0.35">
      <c r="A16" s="42" t="s">
        <v>6</v>
      </c>
      <c r="B16" s="36" t="s">
        <v>7</v>
      </c>
      <c r="C16" s="37">
        <f>'PLANILHA ORCAMENTARIA'!H96</f>
        <v>302282.82856561302</v>
      </c>
      <c r="D16" s="43">
        <v>12.502336374588305</v>
      </c>
    </row>
    <row r="17" spans="1:7" ht="15.5" x14ac:dyDescent="0.35">
      <c r="A17" s="42" t="s">
        <v>8</v>
      </c>
      <c r="B17" s="36" t="s">
        <v>9</v>
      </c>
      <c r="C17" s="37">
        <f>'PLANILHA ORCAMENTARIA'!H101</f>
        <v>529004.98960226541</v>
      </c>
      <c r="D17" s="43">
        <v>21.42171030120063</v>
      </c>
    </row>
    <row r="18" spans="1:7" ht="15.5" x14ac:dyDescent="0.35">
      <c r="A18" s="42" t="s">
        <v>10</v>
      </c>
      <c r="B18" s="36" t="s">
        <v>11</v>
      </c>
      <c r="C18" s="37">
        <f>'PLANILHA ORCAMENTARIA'!H105</f>
        <v>41207.127785557997</v>
      </c>
      <c r="D18" s="43">
        <v>1.6145665637406597</v>
      </c>
    </row>
    <row r="19" spans="1:7" ht="15.5" x14ac:dyDescent="0.35">
      <c r="A19" s="42" t="s">
        <v>12</v>
      </c>
      <c r="B19" s="36" t="s">
        <v>13</v>
      </c>
      <c r="C19" s="37">
        <f>'PLANILHA ORCAMENTARIA'!H112</f>
        <v>840436.86249519989</v>
      </c>
      <c r="D19" s="43">
        <v>33.485647523878228</v>
      </c>
    </row>
    <row r="20" spans="1:7" ht="20" customHeight="1" x14ac:dyDescent="0.35">
      <c r="A20" s="231"/>
      <c r="B20" s="232"/>
      <c r="C20" s="232"/>
      <c r="D20" s="233"/>
    </row>
    <row r="21" spans="1:7" ht="15" customHeight="1" x14ac:dyDescent="0.35">
      <c r="A21" s="234" t="s">
        <v>833</v>
      </c>
      <c r="B21" s="235"/>
      <c r="C21" s="35">
        <f>SUM(C13:C19)</f>
        <v>2501924.5565455621</v>
      </c>
      <c r="D21" s="43">
        <v>100</v>
      </c>
    </row>
    <row r="22" spans="1:7" ht="15" customHeight="1" x14ac:dyDescent="0.35">
      <c r="A22" s="234" t="s">
        <v>834</v>
      </c>
      <c r="B22" s="235"/>
      <c r="C22" s="35">
        <f>C21*0.299</f>
        <v>748075.44240712305</v>
      </c>
      <c r="D22" s="44"/>
    </row>
    <row r="23" spans="1:7" ht="15" customHeight="1" x14ac:dyDescent="0.35">
      <c r="A23" s="234" t="s">
        <v>835</v>
      </c>
      <c r="B23" s="235"/>
      <c r="C23" s="35">
        <f>C21+C22</f>
        <v>3249999.9989526849</v>
      </c>
      <c r="D23" s="44"/>
    </row>
    <row r="24" spans="1:7" x14ac:dyDescent="0.35">
      <c r="A24" s="45"/>
      <c r="B24" s="46"/>
      <c r="C24" s="46"/>
      <c r="D24" s="47"/>
    </row>
    <row r="25" spans="1:7" x14ac:dyDescent="0.35">
      <c r="A25" s="45"/>
      <c r="B25" s="46"/>
      <c r="C25" s="46"/>
      <c r="D25" s="47"/>
    </row>
    <row r="26" spans="1:7" x14ac:dyDescent="0.35">
      <c r="A26" s="236" t="s">
        <v>836</v>
      </c>
      <c r="B26" s="208"/>
      <c r="C26" s="208"/>
      <c r="D26" s="237"/>
      <c r="E26" s="4"/>
      <c r="F26" s="4"/>
      <c r="G26" s="4"/>
    </row>
    <row r="27" spans="1:7" x14ac:dyDescent="0.35">
      <c r="A27" s="45"/>
      <c r="B27" s="46"/>
      <c r="C27" s="46"/>
      <c r="D27" s="47"/>
    </row>
    <row r="28" spans="1:7" x14ac:dyDescent="0.35">
      <c r="A28" s="45"/>
      <c r="B28" s="46"/>
      <c r="C28" s="46"/>
      <c r="D28" s="47"/>
    </row>
    <row r="29" spans="1:7" x14ac:dyDescent="0.35">
      <c r="A29" s="45"/>
      <c r="B29" s="46"/>
      <c r="C29" s="46"/>
      <c r="D29" s="47"/>
    </row>
    <row r="30" spans="1:7" x14ac:dyDescent="0.35">
      <c r="A30" s="45"/>
      <c r="B30" s="46"/>
      <c r="C30" s="46"/>
      <c r="D30" s="47"/>
    </row>
    <row r="31" spans="1:7" x14ac:dyDescent="0.35">
      <c r="A31" s="45" t="s">
        <v>837</v>
      </c>
      <c r="B31" s="46"/>
      <c r="C31" s="46" t="s">
        <v>838</v>
      </c>
      <c r="D31" s="47"/>
    </row>
    <row r="32" spans="1:7" x14ac:dyDescent="0.35">
      <c r="A32" s="48" t="s">
        <v>793</v>
      </c>
      <c r="B32" s="9"/>
      <c r="C32" s="9" t="s">
        <v>792</v>
      </c>
      <c r="D32" s="49"/>
    </row>
    <row r="33" spans="1:4" x14ac:dyDescent="0.35">
      <c r="A33" s="48" t="s">
        <v>791</v>
      </c>
      <c r="B33" s="9"/>
      <c r="C33" s="9" t="s">
        <v>790</v>
      </c>
      <c r="D33" s="49"/>
    </row>
    <row r="34" spans="1:4" x14ac:dyDescent="0.35">
      <c r="A34" s="48" t="s">
        <v>789</v>
      </c>
      <c r="B34" s="9"/>
      <c r="C34" s="9" t="s">
        <v>788</v>
      </c>
      <c r="D34" s="49"/>
    </row>
    <row r="35" spans="1:4" ht="15" thickBot="1" x14ac:dyDescent="0.4">
      <c r="A35" s="50" t="s">
        <v>787</v>
      </c>
      <c r="B35" s="51"/>
      <c r="C35" s="51"/>
      <c r="D35" s="52"/>
    </row>
  </sheetData>
  <mergeCells count="7">
    <mergeCell ref="A1:D7"/>
    <mergeCell ref="A9:D9"/>
    <mergeCell ref="A20:D20"/>
    <mergeCell ref="A21:B21"/>
    <mergeCell ref="A22:B22"/>
    <mergeCell ref="A23:B23"/>
    <mergeCell ref="A26:D26"/>
  </mergeCells>
  <printOptions horizontalCentered="1" verticalCentered="1"/>
  <pageMargins left="0.51181102362204722" right="0.51181102362204722" top="0.51181102362204722" bottom="0.51181102362204722" header="0" footer="0"/>
  <pageSetup paperSize="77" scale="90" orientation="portrait" r:id="rId1"/>
  <headerFooter>
    <oddFooter>&amp;CAvenida Beta, Quadra 19, número 04, Loja 11, Sparta Center, Parque Atenas, São Luís, Maranhão
 CEP: 65.070-110 CNPJ: 00.175.218/0001-87
Contatos : (98) 98822-5608 - e-mail : abreu.empreendimentos@hotmail.com</oddFooter>
  </headerFooter>
  <ignoredErrors>
    <ignoredError sqref="A13:A19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outlinePr summaryBelow="0"/>
  </sheetPr>
  <dimension ref="A1:L139"/>
  <sheetViews>
    <sheetView view="pageBreakPreview" topLeftCell="A116" zoomScale="50" zoomScaleNormal="100" zoomScaleSheetLayoutView="50" workbookViewId="0">
      <selection activeCell="B112" sqref="B112:G112"/>
    </sheetView>
  </sheetViews>
  <sheetFormatPr defaultRowHeight="14.5" x14ac:dyDescent="0.35"/>
  <cols>
    <col min="1" max="1" width="9.36328125" customWidth="1"/>
    <col min="2" max="2" width="13.453125" customWidth="1"/>
    <col min="3" max="3" width="71.6328125" bestFit="1"/>
    <col min="4" max="4" width="12.453125" customWidth="1"/>
    <col min="5" max="5" width="9.36328125" customWidth="1"/>
    <col min="6" max="6" width="12.453125" customWidth="1"/>
    <col min="7" max="7" width="17.6328125" customWidth="1"/>
    <col min="8" max="8" width="18.54296875" bestFit="1" customWidth="1"/>
    <col min="11" max="11" width="16.7265625" customWidth="1"/>
    <col min="12" max="12" width="17.7265625" customWidth="1"/>
  </cols>
  <sheetData>
    <row r="1" spans="1:12" x14ac:dyDescent="0.35">
      <c r="A1" s="238"/>
      <c r="B1" s="239"/>
      <c r="C1" s="239"/>
      <c r="D1" s="239"/>
      <c r="E1" s="239"/>
      <c r="F1" s="239"/>
      <c r="G1" s="239"/>
      <c r="H1" s="240"/>
    </row>
    <row r="2" spans="1:12" x14ac:dyDescent="0.35">
      <c r="A2" s="241"/>
      <c r="B2" s="242"/>
      <c r="C2" s="242"/>
      <c r="D2" s="242"/>
      <c r="E2" s="242"/>
      <c r="F2" s="242"/>
      <c r="G2" s="242"/>
      <c r="H2" s="243"/>
    </row>
    <row r="3" spans="1:12" x14ac:dyDescent="0.35">
      <c r="A3" s="241"/>
      <c r="B3" s="242"/>
      <c r="C3" s="242"/>
      <c r="D3" s="242"/>
      <c r="E3" s="242"/>
      <c r="F3" s="242"/>
      <c r="G3" s="242"/>
      <c r="H3" s="243"/>
    </row>
    <row r="4" spans="1:12" x14ac:dyDescent="0.35">
      <c r="A4" s="241"/>
      <c r="B4" s="242"/>
      <c r="C4" s="242"/>
      <c r="D4" s="242"/>
      <c r="E4" s="242"/>
      <c r="F4" s="242"/>
      <c r="G4" s="242"/>
      <c r="H4" s="243"/>
    </row>
    <row r="5" spans="1:12" x14ac:dyDescent="0.35">
      <c r="A5" s="241"/>
      <c r="B5" s="242"/>
      <c r="C5" s="242"/>
      <c r="D5" s="242"/>
      <c r="E5" s="242"/>
      <c r="F5" s="242"/>
      <c r="G5" s="242"/>
      <c r="H5" s="243"/>
    </row>
    <row r="6" spans="1:12" x14ac:dyDescent="0.35">
      <c r="A6" s="241"/>
      <c r="B6" s="242"/>
      <c r="C6" s="242"/>
      <c r="D6" s="242"/>
      <c r="E6" s="242"/>
      <c r="F6" s="242"/>
      <c r="G6" s="242"/>
      <c r="H6" s="243"/>
    </row>
    <row r="7" spans="1:12" ht="15" thickBot="1" x14ac:dyDescent="0.4">
      <c r="A7" s="249"/>
      <c r="B7" s="250"/>
      <c r="C7" s="250"/>
      <c r="D7" s="250"/>
      <c r="E7" s="250"/>
      <c r="F7" s="250"/>
      <c r="G7" s="250"/>
      <c r="H7" s="251"/>
    </row>
    <row r="8" spans="1:12" ht="15.5" x14ac:dyDescent="0.35">
      <c r="A8" s="261"/>
      <c r="B8" s="262"/>
      <c r="C8" s="262"/>
      <c r="D8" s="262"/>
      <c r="E8" s="262"/>
      <c r="F8" s="262"/>
      <c r="G8" s="262"/>
      <c r="H8" s="263"/>
    </row>
    <row r="9" spans="1:12" ht="15.5" customHeight="1" x14ac:dyDescent="0.35">
      <c r="A9" s="234" t="s">
        <v>839</v>
      </c>
      <c r="B9" s="244"/>
      <c r="C9" s="244"/>
      <c r="D9" s="244"/>
      <c r="E9" s="244"/>
      <c r="F9" s="244"/>
      <c r="G9" s="244"/>
      <c r="H9" s="245"/>
    </row>
    <row r="10" spans="1:12" ht="15.5" x14ac:dyDescent="0.35">
      <c r="A10" s="252"/>
      <c r="B10" s="253"/>
      <c r="C10" s="253"/>
      <c r="D10" s="253"/>
      <c r="E10" s="253"/>
      <c r="F10" s="253"/>
      <c r="G10" s="253"/>
      <c r="H10" s="254"/>
    </row>
    <row r="11" spans="1:12" ht="31" customHeight="1" x14ac:dyDescent="0.35">
      <c r="A11" s="59" t="s">
        <v>16</v>
      </c>
      <c r="B11" s="33" t="s">
        <v>17</v>
      </c>
      <c r="C11" s="33" t="s">
        <v>18</v>
      </c>
      <c r="D11" s="33" t="s">
        <v>19</v>
      </c>
      <c r="E11" s="33" t="s">
        <v>20</v>
      </c>
      <c r="F11" s="33" t="s">
        <v>21</v>
      </c>
      <c r="G11" s="58" t="s">
        <v>22</v>
      </c>
      <c r="H11" s="60" t="s">
        <v>23</v>
      </c>
    </row>
    <row r="12" spans="1:12" ht="15.5" x14ac:dyDescent="0.35">
      <c r="A12" s="264"/>
      <c r="B12" s="265"/>
      <c r="C12" s="265"/>
      <c r="D12" s="265"/>
      <c r="E12" s="265"/>
      <c r="F12" s="265"/>
      <c r="G12" s="265"/>
      <c r="H12" s="266"/>
    </row>
    <row r="13" spans="1:12" ht="15.5" customHeight="1" x14ac:dyDescent="0.35">
      <c r="A13" s="61" t="s">
        <v>0</v>
      </c>
      <c r="B13" s="337" t="s">
        <v>1</v>
      </c>
      <c r="C13" s="338"/>
      <c r="D13" s="338"/>
      <c r="E13" s="338"/>
      <c r="F13" s="338"/>
      <c r="G13" s="339"/>
      <c r="H13" s="62">
        <f>SUM(H14:H22)</f>
        <v>253453.24506399999</v>
      </c>
    </row>
    <row r="14" spans="1:12" ht="46.5" x14ac:dyDescent="0.35">
      <c r="A14" s="63" t="s">
        <v>24</v>
      </c>
      <c r="B14" s="54" t="s">
        <v>25</v>
      </c>
      <c r="C14" s="53" t="s">
        <v>26</v>
      </c>
      <c r="D14" s="54" t="s">
        <v>27</v>
      </c>
      <c r="E14" s="54" t="s">
        <v>28</v>
      </c>
      <c r="F14" s="55">
        <v>200</v>
      </c>
      <c r="G14" s="56">
        <f>COMPOSICOES!G22</f>
        <v>195.15929591</v>
      </c>
      <c r="H14" s="64">
        <f>F14*G14</f>
        <v>39031.859182</v>
      </c>
      <c r="K14" s="196"/>
      <c r="L14" s="205"/>
    </row>
    <row r="15" spans="1:12" ht="15.5" x14ac:dyDescent="0.35">
      <c r="A15" s="63" t="s">
        <v>29</v>
      </c>
      <c r="B15" s="54" t="s">
        <v>30</v>
      </c>
      <c r="C15" s="53" t="s">
        <v>31</v>
      </c>
      <c r="D15" s="54" t="s">
        <v>27</v>
      </c>
      <c r="E15" s="54" t="s">
        <v>32</v>
      </c>
      <c r="F15" s="55">
        <v>400</v>
      </c>
      <c r="G15" s="56">
        <f>COMPOSICOES!G32</f>
        <v>141.24998969999999</v>
      </c>
      <c r="H15" s="64">
        <f t="shared" ref="H15:H22" si="0">F15*G15</f>
        <v>56499.995879999995</v>
      </c>
      <c r="K15" s="196"/>
      <c r="L15" s="197"/>
    </row>
    <row r="16" spans="1:12" ht="15.5" x14ac:dyDescent="0.35">
      <c r="A16" s="63" t="s">
        <v>33</v>
      </c>
      <c r="B16" s="54" t="s">
        <v>34</v>
      </c>
      <c r="C16" s="53" t="s">
        <v>35</v>
      </c>
      <c r="D16" s="54" t="s">
        <v>27</v>
      </c>
      <c r="E16" s="54" t="s">
        <v>32</v>
      </c>
      <c r="F16" s="55">
        <v>400</v>
      </c>
      <c r="G16" s="56">
        <f>COMPOSICOES!G42</f>
        <v>141.25</v>
      </c>
      <c r="H16" s="64">
        <f t="shared" si="0"/>
        <v>56500</v>
      </c>
      <c r="K16" s="196"/>
      <c r="L16" s="197"/>
    </row>
    <row r="17" spans="1:12" ht="15.5" x14ac:dyDescent="0.35">
      <c r="A17" s="63" t="s">
        <v>36</v>
      </c>
      <c r="B17" s="54" t="s">
        <v>37</v>
      </c>
      <c r="C17" s="53" t="s">
        <v>38</v>
      </c>
      <c r="D17" s="54" t="s">
        <v>27</v>
      </c>
      <c r="E17" s="54" t="s">
        <v>39</v>
      </c>
      <c r="F17" s="55">
        <v>50</v>
      </c>
      <c r="G17" s="56">
        <f>COMPOSICOES!G55</f>
        <v>49.46960164</v>
      </c>
      <c r="H17" s="64">
        <f t="shared" si="0"/>
        <v>2473.480082</v>
      </c>
      <c r="K17" s="196"/>
      <c r="L17" s="197"/>
    </row>
    <row r="18" spans="1:12" ht="15.5" x14ac:dyDescent="0.35">
      <c r="A18" s="63" t="s">
        <v>40</v>
      </c>
      <c r="B18" s="54" t="s">
        <v>41</v>
      </c>
      <c r="C18" s="53" t="s">
        <v>42</v>
      </c>
      <c r="D18" s="54" t="s">
        <v>27</v>
      </c>
      <c r="E18" s="54" t="s">
        <v>28</v>
      </c>
      <c r="F18" s="55">
        <v>50</v>
      </c>
      <c r="G18" s="56">
        <f>COMPOSICOES!G61</f>
        <v>536.80999999999995</v>
      </c>
      <c r="H18" s="64">
        <f t="shared" si="0"/>
        <v>26840.499999999996</v>
      </c>
      <c r="K18" s="196"/>
      <c r="L18" s="197"/>
    </row>
    <row r="19" spans="1:12" ht="15.5" x14ac:dyDescent="0.35">
      <c r="A19" s="63" t="s">
        <v>43</v>
      </c>
      <c r="B19" s="54" t="s">
        <v>44</v>
      </c>
      <c r="C19" s="53" t="s">
        <v>45</v>
      </c>
      <c r="D19" s="54" t="s">
        <v>27</v>
      </c>
      <c r="E19" s="54" t="s">
        <v>28</v>
      </c>
      <c r="F19" s="55">
        <v>50</v>
      </c>
      <c r="G19" s="56">
        <f>COMPOSICOES!G67</f>
        <v>33.22</v>
      </c>
      <c r="H19" s="64">
        <f t="shared" si="0"/>
        <v>1661</v>
      </c>
      <c r="K19" s="196"/>
      <c r="L19" s="197"/>
    </row>
    <row r="20" spans="1:12" ht="15.5" x14ac:dyDescent="0.35">
      <c r="A20" s="63" t="s">
        <v>46</v>
      </c>
      <c r="B20" s="54" t="s">
        <v>47</v>
      </c>
      <c r="C20" s="53" t="s">
        <v>48</v>
      </c>
      <c r="D20" s="54" t="s">
        <v>27</v>
      </c>
      <c r="E20" s="54" t="s">
        <v>32</v>
      </c>
      <c r="F20" s="55">
        <v>400</v>
      </c>
      <c r="G20" s="56">
        <f>COMPOSICOES!G73</f>
        <v>5.2924769999999999</v>
      </c>
      <c r="H20" s="64">
        <f t="shared" si="0"/>
        <v>2116.9908</v>
      </c>
      <c r="K20" s="196"/>
      <c r="L20" s="197"/>
    </row>
    <row r="21" spans="1:12" ht="15.5" x14ac:dyDescent="0.35">
      <c r="A21" s="63" t="s">
        <v>49</v>
      </c>
      <c r="B21" s="54" t="s">
        <v>50</v>
      </c>
      <c r="C21" s="53" t="s">
        <v>51</v>
      </c>
      <c r="D21" s="54" t="s">
        <v>27</v>
      </c>
      <c r="E21" s="54" t="s">
        <v>52</v>
      </c>
      <c r="F21" s="55">
        <v>4000</v>
      </c>
      <c r="G21" s="56">
        <f>COMPOSICOES!G92</f>
        <v>7.8965555999999992</v>
      </c>
      <c r="H21" s="64">
        <f t="shared" si="0"/>
        <v>31586.222399999999</v>
      </c>
      <c r="K21" s="196"/>
      <c r="L21" s="197"/>
    </row>
    <row r="22" spans="1:12" ht="15.5" x14ac:dyDescent="0.35">
      <c r="A22" s="63" t="s">
        <v>53</v>
      </c>
      <c r="B22" s="54" t="s">
        <v>54</v>
      </c>
      <c r="C22" s="53" t="s">
        <v>55</v>
      </c>
      <c r="D22" s="54" t="s">
        <v>27</v>
      </c>
      <c r="E22" s="54" t="s">
        <v>52</v>
      </c>
      <c r="F22" s="55">
        <v>4000</v>
      </c>
      <c r="G22" s="56">
        <f>COMPOSICOES!G111</f>
        <v>9.1857991800000001</v>
      </c>
      <c r="H22" s="64">
        <f t="shared" si="0"/>
        <v>36743.19672</v>
      </c>
      <c r="K22" s="196"/>
      <c r="L22" s="197"/>
    </row>
    <row r="23" spans="1:12" ht="20" customHeight="1" x14ac:dyDescent="0.35">
      <c r="A23" s="61" t="s">
        <v>2</v>
      </c>
      <c r="B23" s="337" t="s">
        <v>3</v>
      </c>
      <c r="C23" s="338"/>
      <c r="D23" s="338"/>
      <c r="E23" s="338"/>
      <c r="F23" s="338"/>
      <c r="G23" s="339"/>
      <c r="H23" s="62">
        <f>SUM(H24:H81)</f>
        <v>244605.17779361599</v>
      </c>
      <c r="K23" s="196"/>
      <c r="L23" s="197"/>
    </row>
    <row r="24" spans="1:12" ht="46.5" x14ac:dyDescent="0.35">
      <c r="A24" s="63" t="s">
        <v>56</v>
      </c>
      <c r="B24" s="54" t="s">
        <v>57</v>
      </c>
      <c r="C24" s="53" t="s">
        <v>58</v>
      </c>
      <c r="D24" s="54" t="s">
        <v>59</v>
      </c>
      <c r="E24" s="54" t="s">
        <v>52</v>
      </c>
      <c r="F24" s="55">
        <v>600</v>
      </c>
      <c r="G24" s="56">
        <f>COMPOSICOES!G122</f>
        <v>19.615401740999999</v>
      </c>
      <c r="H24" s="64">
        <f>F24*G24</f>
        <v>11769.241044599999</v>
      </c>
      <c r="K24" s="196"/>
      <c r="L24" s="197"/>
    </row>
    <row r="25" spans="1:12" ht="46.5" x14ac:dyDescent="0.35">
      <c r="A25" s="63" t="s">
        <v>60</v>
      </c>
      <c r="B25" s="54" t="s">
        <v>61</v>
      </c>
      <c r="C25" s="53" t="s">
        <v>62</v>
      </c>
      <c r="D25" s="54" t="s">
        <v>59</v>
      </c>
      <c r="E25" s="54" t="s">
        <v>52</v>
      </c>
      <c r="F25" s="55">
        <v>600</v>
      </c>
      <c r="G25" s="56">
        <f>COMPOSICOES!G133</f>
        <v>22.62234247</v>
      </c>
      <c r="H25" s="64">
        <f t="shared" ref="H25:H81" si="1">F25*G25</f>
        <v>13573.405482</v>
      </c>
      <c r="K25" s="196"/>
      <c r="L25" s="197"/>
    </row>
    <row r="26" spans="1:12" ht="46.5" x14ac:dyDescent="0.35">
      <c r="A26" s="63" t="s">
        <v>63</v>
      </c>
      <c r="B26" s="54" t="s">
        <v>64</v>
      </c>
      <c r="C26" s="53" t="s">
        <v>65</v>
      </c>
      <c r="D26" s="54" t="s">
        <v>59</v>
      </c>
      <c r="E26" s="54" t="s">
        <v>52</v>
      </c>
      <c r="F26" s="55">
        <v>300</v>
      </c>
      <c r="G26" s="56">
        <f>COMPOSICOES!G144</f>
        <v>31.072153026499997</v>
      </c>
      <c r="H26" s="64">
        <f t="shared" si="1"/>
        <v>9321.6459079499982</v>
      </c>
      <c r="K26" s="196"/>
      <c r="L26" s="197"/>
    </row>
    <row r="27" spans="1:12" ht="15.5" x14ac:dyDescent="0.35">
      <c r="A27" s="63" t="s">
        <v>66</v>
      </c>
      <c r="B27" s="54" t="s">
        <v>67</v>
      </c>
      <c r="C27" s="53" t="s">
        <v>68</v>
      </c>
      <c r="D27" s="54" t="s">
        <v>59</v>
      </c>
      <c r="E27" s="54" t="s">
        <v>52</v>
      </c>
      <c r="F27" s="55">
        <v>200</v>
      </c>
      <c r="G27" s="56">
        <f>COMPOSICOES!G150</f>
        <v>13.78</v>
      </c>
      <c r="H27" s="64">
        <f t="shared" si="1"/>
        <v>2756</v>
      </c>
      <c r="K27" s="196"/>
      <c r="L27" s="197"/>
    </row>
    <row r="28" spans="1:12" ht="15.5" x14ac:dyDescent="0.35">
      <c r="A28" s="63" t="s">
        <v>69</v>
      </c>
      <c r="B28" s="54" t="s">
        <v>70</v>
      </c>
      <c r="C28" s="53" t="s">
        <v>71</v>
      </c>
      <c r="D28" s="54" t="s">
        <v>59</v>
      </c>
      <c r="E28" s="54" t="s">
        <v>52</v>
      </c>
      <c r="F28" s="55">
        <v>2000</v>
      </c>
      <c r="G28" s="56">
        <f>COMPOSICOES!G156</f>
        <v>15.11</v>
      </c>
      <c r="H28" s="64">
        <f t="shared" si="1"/>
        <v>30220</v>
      </c>
      <c r="K28" s="196"/>
      <c r="L28" s="197"/>
    </row>
    <row r="29" spans="1:12" ht="31" x14ac:dyDescent="0.35">
      <c r="A29" s="63" t="s">
        <v>72</v>
      </c>
      <c r="B29" s="54" t="s">
        <v>73</v>
      </c>
      <c r="C29" s="53" t="s">
        <v>74</v>
      </c>
      <c r="D29" s="54" t="s">
        <v>59</v>
      </c>
      <c r="E29" s="54" t="s">
        <v>52</v>
      </c>
      <c r="F29" s="55">
        <v>1000</v>
      </c>
      <c r="G29" s="56">
        <f>COMPOSICOES!G167</f>
        <v>28.033898999999998</v>
      </c>
      <c r="H29" s="64">
        <f t="shared" si="1"/>
        <v>28033.898999999998</v>
      </c>
      <c r="K29" s="196"/>
      <c r="L29" s="197"/>
    </row>
    <row r="30" spans="1:12" ht="15.5" x14ac:dyDescent="0.35">
      <c r="A30" s="63" t="s">
        <v>75</v>
      </c>
      <c r="B30" s="54" t="s">
        <v>76</v>
      </c>
      <c r="C30" s="53" t="s">
        <v>77</v>
      </c>
      <c r="D30" s="54" t="s">
        <v>59</v>
      </c>
      <c r="E30" s="54" t="s">
        <v>52</v>
      </c>
      <c r="F30" s="55">
        <v>300</v>
      </c>
      <c r="G30" s="56">
        <f>COMPOSICOES!G173</f>
        <v>41.2</v>
      </c>
      <c r="H30" s="64">
        <f t="shared" si="1"/>
        <v>12360</v>
      </c>
      <c r="K30" s="196"/>
      <c r="L30" s="197"/>
    </row>
    <row r="31" spans="1:12" ht="31" x14ac:dyDescent="0.35">
      <c r="A31" s="63" t="s">
        <v>78</v>
      </c>
      <c r="B31" s="54" t="s">
        <v>79</v>
      </c>
      <c r="C31" s="53" t="s">
        <v>80</v>
      </c>
      <c r="D31" s="54" t="s">
        <v>59</v>
      </c>
      <c r="E31" s="54" t="s">
        <v>28</v>
      </c>
      <c r="F31" s="55">
        <v>40</v>
      </c>
      <c r="G31" s="56">
        <f>COMPOSICOES!G186</f>
        <v>10.545514412499999</v>
      </c>
      <c r="H31" s="64">
        <f t="shared" si="1"/>
        <v>421.82057649999996</v>
      </c>
      <c r="K31" s="196"/>
      <c r="L31" s="197"/>
    </row>
    <row r="32" spans="1:12" ht="31" x14ac:dyDescent="0.35">
      <c r="A32" s="63" t="s">
        <v>81</v>
      </c>
      <c r="B32" s="54" t="s">
        <v>82</v>
      </c>
      <c r="C32" s="53" t="s">
        <v>83</v>
      </c>
      <c r="D32" s="54" t="s">
        <v>59</v>
      </c>
      <c r="E32" s="54" t="s">
        <v>28</v>
      </c>
      <c r="F32" s="55">
        <v>60</v>
      </c>
      <c r="G32" s="56">
        <f>COMPOSICOES!G199</f>
        <v>12.455290420500003</v>
      </c>
      <c r="H32" s="64">
        <f t="shared" si="1"/>
        <v>747.31742523000014</v>
      </c>
      <c r="K32" s="196"/>
      <c r="L32" s="197"/>
    </row>
    <row r="33" spans="1:12" ht="46.5" x14ac:dyDescent="0.35">
      <c r="A33" s="63" t="s">
        <v>84</v>
      </c>
      <c r="B33" s="54" t="s">
        <v>85</v>
      </c>
      <c r="C33" s="53" t="s">
        <v>86</v>
      </c>
      <c r="D33" s="54" t="s">
        <v>59</v>
      </c>
      <c r="E33" s="54" t="s">
        <v>28</v>
      </c>
      <c r="F33" s="55">
        <v>40</v>
      </c>
      <c r="G33" s="56">
        <f>COMPOSICOES!G212</f>
        <v>16.161378666000001</v>
      </c>
      <c r="H33" s="64">
        <f t="shared" si="1"/>
        <v>646.45514664000007</v>
      </c>
      <c r="K33" s="196"/>
      <c r="L33" s="197"/>
    </row>
    <row r="34" spans="1:12" ht="31" x14ac:dyDescent="0.35">
      <c r="A34" s="63" t="s">
        <v>87</v>
      </c>
      <c r="B34" s="54" t="s">
        <v>88</v>
      </c>
      <c r="C34" s="53" t="s">
        <v>89</v>
      </c>
      <c r="D34" s="54" t="s">
        <v>59</v>
      </c>
      <c r="E34" s="54" t="s">
        <v>28</v>
      </c>
      <c r="F34" s="55">
        <v>40</v>
      </c>
      <c r="G34" s="56">
        <f>COMPOSICOES!G225</f>
        <v>18.325224996499998</v>
      </c>
      <c r="H34" s="64">
        <f t="shared" si="1"/>
        <v>733.0089998599999</v>
      </c>
      <c r="K34" s="196"/>
      <c r="L34" s="197"/>
    </row>
    <row r="35" spans="1:12" ht="46.5" x14ac:dyDescent="0.35">
      <c r="A35" s="63" t="s">
        <v>90</v>
      </c>
      <c r="B35" s="54" t="s">
        <v>91</v>
      </c>
      <c r="C35" s="53" t="s">
        <v>92</v>
      </c>
      <c r="D35" s="54" t="s">
        <v>59</v>
      </c>
      <c r="E35" s="54" t="s">
        <v>28</v>
      </c>
      <c r="F35" s="55">
        <v>40</v>
      </c>
      <c r="G35" s="56">
        <f>COMPOSICOES!G238</f>
        <v>13.201278501000001</v>
      </c>
      <c r="H35" s="64">
        <f t="shared" si="1"/>
        <v>528.05114004000006</v>
      </c>
      <c r="K35" s="196"/>
      <c r="L35" s="197"/>
    </row>
    <row r="36" spans="1:12" ht="46.5" x14ac:dyDescent="0.35">
      <c r="A36" s="63" t="s">
        <v>93</v>
      </c>
      <c r="B36" s="54" t="s">
        <v>94</v>
      </c>
      <c r="C36" s="53" t="s">
        <v>95</v>
      </c>
      <c r="D36" s="54" t="s">
        <v>59</v>
      </c>
      <c r="E36" s="54" t="s">
        <v>28</v>
      </c>
      <c r="F36" s="55">
        <v>40</v>
      </c>
      <c r="G36" s="56">
        <f>COMPOSICOES!G251</f>
        <v>18.501740509000001</v>
      </c>
      <c r="H36" s="64">
        <f t="shared" si="1"/>
        <v>740.06962036000004</v>
      </c>
      <c r="K36" s="196"/>
      <c r="L36" s="197"/>
    </row>
    <row r="37" spans="1:12" ht="46.5" x14ac:dyDescent="0.35">
      <c r="A37" s="63" t="s">
        <v>96</v>
      </c>
      <c r="B37" s="54" t="s">
        <v>97</v>
      </c>
      <c r="C37" s="53" t="s">
        <v>98</v>
      </c>
      <c r="D37" s="54" t="s">
        <v>59</v>
      </c>
      <c r="E37" s="54" t="s">
        <v>28</v>
      </c>
      <c r="F37" s="55">
        <v>200</v>
      </c>
      <c r="G37" s="56">
        <f>COMPOSICOES!G264</f>
        <v>21.420507667999999</v>
      </c>
      <c r="H37" s="64">
        <f t="shared" si="1"/>
        <v>4284.1015336</v>
      </c>
      <c r="K37" s="196"/>
      <c r="L37" s="197"/>
    </row>
    <row r="38" spans="1:12" ht="46.5" x14ac:dyDescent="0.35">
      <c r="A38" s="63" t="s">
        <v>99</v>
      </c>
      <c r="B38" s="54" t="s">
        <v>100</v>
      </c>
      <c r="C38" s="53" t="s">
        <v>101</v>
      </c>
      <c r="D38" s="54" t="s">
        <v>59</v>
      </c>
      <c r="E38" s="54" t="s">
        <v>28</v>
      </c>
      <c r="F38" s="55">
        <v>150</v>
      </c>
      <c r="G38" s="56">
        <f>COMPOSICOES!G277</f>
        <v>65.208693975999992</v>
      </c>
      <c r="H38" s="64">
        <f t="shared" si="1"/>
        <v>9781.3040963999993</v>
      </c>
      <c r="K38" s="196"/>
      <c r="L38" s="197"/>
    </row>
    <row r="39" spans="1:12" ht="31" x14ac:dyDescent="0.35">
      <c r="A39" s="63" t="s">
        <v>102</v>
      </c>
      <c r="B39" s="54" t="s">
        <v>103</v>
      </c>
      <c r="C39" s="53" t="s">
        <v>104</v>
      </c>
      <c r="D39" s="54" t="s">
        <v>59</v>
      </c>
      <c r="E39" s="54" t="s">
        <v>28</v>
      </c>
      <c r="F39" s="55">
        <v>200</v>
      </c>
      <c r="G39" s="56">
        <f>COMPOSICOES!G290</f>
        <v>5.6899412414999997</v>
      </c>
      <c r="H39" s="64">
        <f t="shared" si="1"/>
        <v>1137.9882482999999</v>
      </c>
      <c r="K39" s="196"/>
      <c r="L39" s="197"/>
    </row>
    <row r="40" spans="1:12" ht="46.5" x14ac:dyDescent="0.35">
      <c r="A40" s="63" t="s">
        <v>105</v>
      </c>
      <c r="B40" s="54" t="s">
        <v>106</v>
      </c>
      <c r="C40" s="53" t="s">
        <v>107</v>
      </c>
      <c r="D40" s="54" t="s">
        <v>59</v>
      </c>
      <c r="E40" s="54" t="s">
        <v>28</v>
      </c>
      <c r="F40" s="55">
        <v>200</v>
      </c>
      <c r="G40" s="56">
        <f>COMPOSICOES!G303</f>
        <v>15.341576741500001</v>
      </c>
      <c r="H40" s="64">
        <f t="shared" si="1"/>
        <v>3068.3153483000001</v>
      </c>
      <c r="K40" s="196"/>
      <c r="L40" s="197"/>
    </row>
    <row r="41" spans="1:12" ht="46.5" x14ac:dyDescent="0.35">
      <c r="A41" s="63" t="s">
        <v>108</v>
      </c>
      <c r="B41" s="54" t="s">
        <v>109</v>
      </c>
      <c r="C41" s="53" t="s">
        <v>110</v>
      </c>
      <c r="D41" s="54" t="s">
        <v>59</v>
      </c>
      <c r="E41" s="54" t="s">
        <v>28</v>
      </c>
      <c r="F41" s="55">
        <v>50</v>
      </c>
      <c r="G41" s="56">
        <f>COMPOSICOES!G316</f>
        <v>8.5439308155000013</v>
      </c>
      <c r="H41" s="64">
        <f t="shared" si="1"/>
        <v>427.19654077500007</v>
      </c>
      <c r="K41" s="196"/>
      <c r="L41" s="197"/>
    </row>
    <row r="42" spans="1:12" ht="31" x14ac:dyDescent="0.35">
      <c r="A42" s="63" t="s">
        <v>111</v>
      </c>
      <c r="B42" s="54" t="s">
        <v>112</v>
      </c>
      <c r="C42" s="53" t="s">
        <v>113</v>
      </c>
      <c r="D42" s="54" t="s">
        <v>59</v>
      </c>
      <c r="E42" s="54" t="s">
        <v>28</v>
      </c>
      <c r="F42" s="55">
        <v>50</v>
      </c>
      <c r="G42" s="56">
        <f>COMPOSICOES!G329</f>
        <v>9.2136290530000018</v>
      </c>
      <c r="H42" s="64">
        <f t="shared" si="1"/>
        <v>460.6814526500001</v>
      </c>
      <c r="K42" s="196"/>
      <c r="L42" s="197"/>
    </row>
    <row r="43" spans="1:12" ht="31" x14ac:dyDescent="0.35">
      <c r="A43" s="63" t="s">
        <v>114</v>
      </c>
      <c r="B43" s="54" t="s">
        <v>115</v>
      </c>
      <c r="C43" s="53" t="s">
        <v>116</v>
      </c>
      <c r="D43" s="54" t="s">
        <v>59</v>
      </c>
      <c r="E43" s="54" t="s">
        <v>28</v>
      </c>
      <c r="F43" s="55">
        <v>300</v>
      </c>
      <c r="G43" s="56">
        <f>COMPOSICOES!G342</f>
        <v>10.905586454</v>
      </c>
      <c r="H43" s="64">
        <f t="shared" si="1"/>
        <v>3271.6759361999998</v>
      </c>
      <c r="K43" s="196"/>
      <c r="L43" s="197"/>
    </row>
    <row r="44" spans="1:12" ht="31" x14ac:dyDescent="0.35">
      <c r="A44" s="63" t="s">
        <v>117</v>
      </c>
      <c r="B44" s="54" t="s">
        <v>118</v>
      </c>
      <c r="C44" s="53" t="s">
        <v>119</v>
      </c>
      <c r="D44" s="54" t="s">
        <v>59</v>
      </c>
      <c r="E44" s="54" t="s">
        <v>28</v>
      </c>
      <c r="F44" s="55">
        <v>300</v>
      </c>
      <c r="G44" s="56">
        <f>COMPOSICOES!G355</f>
        <v>21.293256621499999</v>
      </c>
      <c r="H44" s="64">
        <f t="shared" si="1"/>
        <v>6387.9769864499995</v>
      </c>
      <c r="K44" s="196"/>
      <c r="L44" s="197"/>
    </row>
    <row r="45" spans="1:12" ht="31" x14ac:dyDescent="0.35">
      <c r="A45" s="63" t="s">
        <v>120</v>
      </c>
      <c r="B45" s="54" t="s">
        <v>121</v>
      </c>
      <c r="C45" s="53" t="s">
        <v>122</v>
      </c>
      <c r="D45" s="54" t="s">
        <v>59</v>
      </c>
      <c r="E45" s="54" t="s">
        <v>28</v>
      </c>
      <c r="F45" s="55">
        <v>300</v>
      </c>
      <c r="G45" s="56">
        <f>COMPOSICOES!G368</f>
        <v>30.111975659500001</v>
      </c>
      <c r="H45" s="64">
        <f t="shared" si="1"/>
        <v>9033.5926978500011</v>
      </c>
      <c r="K45" s="196"/>
      <c r="L45" s="197"/>
    </row>
    <row r="46" spans="1:12" ht="46.5" x14ac:dyDescent="0.35">
      <c r="A46" s="63" t="s">
        <v>123</v>
      </c>
      <c r="B46" s="54" t="s">
        <v>124</v>
      </c>
      <c r="C46" s="53" t="s">
        <v>125</v>
      </c>
      <c r="D46" s="54" t="s">
        <v>59</v>
      </c>
      <c r="E46" s="54" t="s">
        <v>28</v>
      </c>
      <c r="F46" s="55">
        <v>40</v>
      </c>
      <c r="G46" s="56">
        <f>COMPOSICOES!G381</f>
        <v>34.782150300000005</v>
      </c>
      <c r="H46" s="64">
        <f t="shared" si="1"/>
        <v>1391.2860120000003</v>
      </c>
      <c r="K46" s="196"/>
      <c r="L46" s="197"/>
    </row>
    <row r="47" spans="1:12" ht="46.5" x14ac:dyDescent="0.35">
      <c r="A47" s="63" t="s">
        <v>126</v>
      </c>
      <c r="B47" s="54" t="s">
        <v>127</v>
      </c>
      <c r="C47" s="53" t="s">
        <v>128</v>
      </c>
      <c r="D47" s="54" t="s">
        <v>59</v>
      </c>
      <c r="E47" s="54" t="s">
        <v>28</v>
      </c>
      <c r="F47" s="55">
        <v>100</v>
      </c>
      <c r="G47" s="56">
        <f>COMPOSICOES!G394</f>
        <v>33.989094309999999</v>
      </c>
      <c r="H47" s="64">
        <f t="shared" si="1"/>
        <v>3398.909431</v>
      </c>
      <c r="K47" s="196"/>
      <c r="L47" s="197"/>
    </row>
    <row r="48" spans="1:12" ht="46.5" x14ac:dyDescent="0.35">
      <c r="A48" s="63" t="s">
        <v>129</v>
      </c>
      <c r="B48" s="54" t="s">
        <v>130</v>
      </c>
      <c r="C48" s="53" t="s">
        <v>131</v>
      </c>
      <c r="D48" s="54" t="s">
        <v>59</v>
      </c>
      <c r="E48" s="54" t="s">
        <v>28</v>
      </c>
      <c r="F48" s="55">
        <v>100</v>
      </c>
      <c r="G48" s="56">
        <f>COMPOSICOES!G407</f>
        <v>53.856126146999998</v>
      </c>
      <c r="H48" s="64">
        <f t="shared" si="1"/>
        <v>5385.6126146999995</v>
      </c>
      <c r="K48" s="196"/>
      <c r="L48" s="197"/>
    </row>
    <row r="49" spans="1:12" ht="46.5" x14ac:dyDescent="0.35">
      <c r="A49" s="63" t="s">
        <v>132</v>
      </c>
      <c r="B49" s="54" t="s">
        <v>133</v>
      </c>
      <c r="C49" s="53" t="s">
        <v>134</v>
      </c>
      <c r="D49" s="54" t="s">
        <v>59</v>
      </c>
      <c r="E49" s="54" t="s">
        <v>28</v>
      </c>
      <c r="F49" s="55">
        <v>40</v>
      </c>
      <c r="G49" s="56">
        <f>COMPOSICOES!G420</f>
        <v>14.874020137</v>
      </c>
      <c r="H49" s="64">
        <f t="shared" si="1"/>
        <v>594.96080547999998</v>
      </c>
      <c r="K49" s="196"/>
      <c r="L49" s="197"/>
    </row>
    <row r="50" spans="1:12" ht="46.5" x14ac:dyDescent="0.35">
      <c r="A50" s="63" t="s">
        <v>135</v>
      </c>
      <c r="B50" s="54" t="s">
        <v>136</v>
      </c>
      <c r="C50" s="53" t="s">
        <v>137</v>
      </c>
      <c r="D50" s="54" t="s">
        <v>59</v>
      </c>
      <c r="E50" s="54" t="s">
        <v>28</v>
      </c>
      <c r="F50" s="55">
        <v>40</v>
      </c>
      <c r="G50" s="56">
        <f>COMPOSICOES!G433</f>
        <v>17.459218046499998</v>
      </c>
      <c r="H50" s="64">
        <f t="shared" si="1"/>
        <v>698.36872185999994</v>
      </c>
      <c r="K50" s="196"/>
      <c r="L50" s="197"/>
    </row>
    <row r="51" spans="1:12" ht="46.5" x14ac:dyDescent="0.35">
      <c r="A51" s="63" t="s">
        <v>138</v>
      </c>
      <c r="B51" s="54" t="s">
        <v>139</v>
      </c>
      <c r="C51" s="53" t="s">
        <v>140</v>
      </c>
      <c r="D51" s="54" t="s">
        <v>59</v>
      </c>
      <c r="E51" s="54" t="s">
        <v>28</v>
      </c>
      <c r="F51" s="55">
        <v>40</v>
      </c>
      <c r="G51" s="56">
        <f>COMPOSICOES!G446</f>
        <v>28.050510668999998</v>
      </c>
      <c r="H51" s="64">
        <f t="shared" si="1"/>
        <v>1122.02042676</v>
      </c>
      <c r="K51" s="196"/>
      <c r="L51" s="197"/>
    </row>
    <row r="52" spans="1:12" ht="46.5" x14ac:dyDescent="0.35">
      <c r="A52" s="63" t="s">
        <v>141</v>
      </c>
      <c r="B52" s="54" t="s">
        <v>142</v>
      </c>
      <c r="C52" s="53" t="s">
        <v>143</v>
      </c>
      <c r="D52" s="54" t="s">
        <v>59</v>
      </c>
      <c r="E52" s="54" t="s">
        <v>28</v>
      </c>
      <c r="F52" s="55">
        <v>40</v>
      </c>
      <c r="G52" s="56">
        <f>COMPOSICOES!G459</f>
        <v>34.610686307000002</v>
      </c>
      <c r="H52" s="64">
        <f t="shared" si="1"/>
        <v>1384.4274522800001</v>
      </c>
      <c r="K52" s="196"/>
      <c r="L52" s="197"/>
    </row>
    <row r="53" spans="1:12" ht="31" x14ac:dyDescent="0.35">
      <c r="A53" s="63" t="s">
        <v>144</v>
      </c>
      <c r="B53" s="54" t="s">
        <v>145</v>
      </c>
      <c r="C53" s="53" t="s">
        <v>146</v>
      </c>
      <c r="D53" s="54" t="s">
        <v>59</v>
      </c>
      <c r="E53" s="54" t="s">
        <v>28</v>
      </c>
      <c r="F53" s="55">
        <v>40</v>
      </c>
      <c r="G53" s="56">
        <f>COMPOSICOES!G472</f>
        <v>46.656725617500008</v>
      </c>
      <c r="H53" s="64">
        <f t="shared" si="1"/>
        <v>1866.2690247000003</v>
      </c>
      <c r="K53" s="196"/>
      <c r="L53" s="197"/>
    </row>
    <row r="54" spans="1:12" ht="46.5" x14ac:dyDescent="0.35">
      <c r="A54" s="63" t="s">
        <v>147</v>
      </c>
      <c r="B54" s="54" t="s">
        <v>148</v>
      </c>
      <c r="C54" s="53" t="s">
        <v>149</v>
      </c>
      <c r="D54" s="54" t="s">
        <v>59</v>
      </c>
      <c r="E54" s="54" t="s">
        <v>28</v>
      </c>
      <c r="F54" s="55">
        <v>60</v>
      </c>
      <c r="G54" s="56">
        <f>COMPOSICOES!G485</f>
        <v>9.0339063440000018</v>
      </c>
      <c r="H54" s="64">
        <f t="shared" si="1"/>
        <v>542.03438064000011</v>
      </c>
      <c r="K54" s="196"/>
      <c r="L54" s="197"/>
    </row>
    <row r="55" spans="1:12" ht="46.5" x14ac:dyDescent="0.35">
      <c r="A55" s="63" t="s">
        <v>150</v>
      </c>
      <c r="B55" s="54" t="s">
        <v>151</v>
      </c>
      <c r="C55" s="53" t="s">
        <v>152</v>
      </c>
      <c r="D55" s="54" t="s">
        <v>59</v>
      </c>
      <c r="E55" s="54" t="s">
        <v>28</v>
      </c>
      <c r="F55" s="55">
        <v>60</v>
      </c>
      <c r="G55" s="56">
        <f>COMPOSICOES!G498</f>
        <v>6.3262307435</v>
      </c>
      <c r="H55" s="64">
        <f t="shared" si="1"/>
        <v>379.57384460999998</v>
      </c>
      <c r="K55" s="196"/>
      <c r="L55" s="197"/>
    </row>
    <row r="56" spans="1:12" ht="46.5" x14ac:dyDescent="0.35">
      <c r="A56" s="63" t="s">
        <v>153</v>
      </c>
      <c r="B56" s="54" t="s">
        <v>154</v>
      </c>
      <c r="C56" s="53" t="s">
        <v>155</v>
      </c>
      <c r="D56" s="54" t="s">
        <v>59</v>
      </c>
      <c r="E56" s="54" t="s">
        <v>28</v>
      </c>
      <c r="F56" s="55">
        <v>100</v>
      </c>
      <c r="G56" s="56">
        <f>COMPOSICOES!G511</f>
        <v>12.456590991999999</v>
      </c>
      <c r="H56" s="64">
        <f t="shared" si="1"/>
        <v>1245.6590991999999</v>
      </c>
      <c r="K56" s="196"/>
      <c r="L56" s="197"/>
    </row>
    <row r="57" spans="1:12" ht="46.5" x14ac:dyDescent="0.35">
      <c r="A57" s="63" t="s">
        <v>156</v>
      </c>
      <c r="B57" s="54" t="s">
        <v>157</v>
      </c>
      <c r="C57" s="53" t="s">
        <v>158</v>
      </c>
      <c r="D57" s="54" t="s">
        <v>59</v>
      </c>
      <c r="E57" s="54" t="s">
        <v>28</v>
      </c>
      <c r="F57" s="55">
        <v>60</v>
      </c>
      <c r="G57" s="195">
        <f>COMPOSICOES!G524</f>
        <v>6.9337997375000002</v>
      </c>
      <c r="H57" s="64">
        <f t="shared" si="1"/>
        <v>416.02798425000003</v>
      </c>
      <c r="K57" s="196"/>
      <c r="L57" s="197"/>
    </row>
    <row r="58" spans="1:12" ht="46.5" x14ac:dyDescent="0.35">
      <c r="A58" s="63" t="s">
        <v>159</v>
      </c>
      <c r="B58" s="54" t="s">
        <v>160</v>
      </c>
      <c r="C58" s="53" t="s">
        <v>161</v>
      </c>
      <c r="D58" s="54" t="s">
        <v>59</v>
      </c>
      <c r="E58" s="54" t="s">
        <v>28</v>
      </c>
      <c r="F58" s="55">
        <v>60</v>
      </c>
      <c r="G58" s="56">
        <f>COMPOSICOES!G537</f>
        <v>8.2502631565000009</v>
      </c>
      <c r="H58" s="64">
        <f t="shared" si="1"/>
        <v>495.01578939000007</v>
      </c>
      <c r="K58" s="196"/>
      <c r="L58" s="197"/>
    </row>
    <row r="59" spans="1:12" ht="46.5" x14ac:dyDescent="0.35">
      <c r="A59" s="63" t="s">
        <v>162</v>
      </c>
      <c r="B59" s="54" t="s">
        <v>163</v>
      </c>
      <c r="C59" s="53" t="s">
        <v>164</v>
      </c>
      <c r="D59" s="54" t="s">
        <v>59</v>
      </c>
      <c r="E59" s="54" t="s">
        <v>28</v>
      </c>
      <c r="F59" s="55">
        <v>60</v>
      </c>
      <c r="G59" s="56">
        <f>COMPOSICOES!G550</f>
        <v>11.529780660500002</v>
      </c>
      <c r="H59" s="64">
        <f t="shared" si="1"/>
        <v>691.78683963000015</v>
      </c>
      <c r="K59" s="196"/>
      <c r="L59" s="197"/>
    </row>
    <row r="60" spans="1:12" ht="46.5" x14ac:dyDescent="0.35">
      <c r="A60" s="63" t="s">
        <v>165</v>
      </c>
      <c r="B60" s="54" t="s">
        <v>166</v>
      </c>
      <c r="C60" s="53" t="s">
        <v>167</v>
      </c>
      <c r="D60" s="54" t="s">
        <v>59</v>
      </c>
      <c r="E60" s="54" t="s">
        <v>28</v>
      </c>
      <c r="F60" s="55">
        <v>30</v>
      </c>
      <c r="G60" s="56">
        <f>COMPOSICOES!G563</f>
        <v>12.509147517500001</v>
      </c>
      <c r="H60" s="64">
        <f t="shared" si="1"/>
        <v>375.27442552500003</v>
      </c>
      <c r="K60" s="196"/>
      <c r="L60" s="197"/>
    </row>
    <row r="61" spans="1:12" ht="46.5" x14ac:dyDescent="0.35">
      <c r="A61" s="63" t="s">
        <v>168</v>
      </c>
      <c r="B61" s="54" t="s">
        <v>169</v>
      </c>
      <c r="C61" s="53" t="s">
        <v>170</v>
      </c>
      <c r="D61" s="54" t="s">
        <v>59</v>
      </c>
      <c r="E61" s="54" t="s">
        <v>28</v>
      </c>
      <c r="F61" s="55">
        <v>200</v>
      </c>
      <c r="G61" s="56">
        <f>COMPOSICOES!G576</f>
        <v>13.542873242999999</v>
      </c>
      <c r="H61" s="64">
        <f t="shared" si="1"/>
        <v>2708.5746485999998</v>
      </c>
      <c r="K61" s="196"/>
      <c r="L61" s="197"/>
    </row>
    <row r="62" spans="1:12" ht="15.5" x14ac:dyDescent="0.35">
      <c r="A62" s="63" t="s">
        <v>171</v>
      </c>
      <c r="B62" s="54" t="s">
        <v>172</v>
      </c>
      <c r="C62" s="53" t="s">
        <v>173</v>
      </c>
      <c r="D62" s="54" t="s">
        <v>174</v>
      </c>
      <c r="E62" s="54" t="s">
        <v>28</v>
      </c>
      <c r="F62" s="55">
        <v>300</v>
      </c>
      <c r="G62" s="56">
        <f>COMPOSICOES!G586</f>
        <v>35.605545480000004</v>
      </c>
      <c r="H62" s="64">
        <f t="shared" si="1"/>
        <v>10681.663644</v>
      </c>
      <c r="K62" s="196"/>
      <c r="L62" s="197"/>
    </row>
    <row r="63" spans="1:12" ht="46.5" x14ac:dyDescent="0.35">
      <c r="A63" s="63" t="s">
        <v>175</v>
      </c>
      <c r="B63" s="54" t="s">
        <v>176</v>
      </c>
      <c r="C63" s="53" t="s">
        <v>177</v>
      </c>
      <c r="D63" s="54" t="s">
        <v>59</v>
      </c>
      <c r="E63" s="54" t="s">
        <v>28</v>
      </c>
      <c r="F63" s="55">
        <v>150</v>
      </c>
      <c r="G63" s="56">
        <f>COMPOSICOES!G599</f>
        <v>38.973415975500004</v>
      </c>
      <c r="H63" s="64">
        <f t="shared" si="1"/>
        <v>5846.0123963250007</v>
      </c>
      <c r="K63" s="196"/>
      <c r="L63" s="197"/>
    </row>
    <row r="64" spans="1:12" ht="31" x14ac:dyDescent="0.35">
      <c r="A64" s="63" t="s">
        <v>178</v>
      </c>
      <c r="B64" s="54" t="s">
        <v>179</v>
      </c>
      <c r="C64" s="53" t="s">
        <v>180</v>
      </c>
      <c r="D64" s="54" t="s">
        <v>59</v>
      </c>
      <c r="E64" s="54" t="s">
        <v>28</v>
      </c>
      <c r="F64" s="55">
        <v>60</v>
      </c>
      <c r="G64" s="56">
        <f>COMPOSICOES!G605</f>
        <v>68.61</v>
      </c>
      <c r="H64" s="64">
        <f t="shared" si="1"/>
        <v>4116.6000000000004</v>
      </c>
      <c r="K64" s="196"/>
      <c r="L64" s="197"/>
    </row>
    <row r="65" spans="1:12" ht="46.5" x14ac:dyDescent="0.35">
      <c r="A65" s="63" t="s">
        <v>181</v>
      </c>
      <c r="B65" s="54" t="s">
        <v>182</v>
      </c>
      <c r="C65" s="53" t="s">
        <v>183</v>
      </c>
      <c r="D65" s="54" t="s">
        <v>59</v>
      </c>
      <c r="E65" s="54" t="s">
        <v>28</v>
      </c>
      <c r="F65" s="55">
        <v>80</v>
      </c>
      <c r="G65" s="56">
        <f>COMPOSICOES!G618</f>
        <v>14.098440123000001</v>
      </c>
      <c r="H65" s="64">
        <f t="shared" si="1"/>
        <v>1127.87520984</v>
      </c>
      <c r="K65" s="196"/>
      <c r="L65" s="197"/>
    </row>
    <row r="66" spans="1:12" ht="46.5" x14ac:dyDescent="0.35">
      <c r="A66" s="63" t="s">
        <v>184</v>
      </c>
      <c r="B66" s="54" t="s">
        <v>185</v>
      </c>
      <c r="C66" s="53" t="s">
        <v>186</v>
      </c>
      <c r="D66" s="54" t="s">
        <v>59</v>
      </c>
      <c r="E66" s="54" t="s">
        <v>28</v>
      </c>
      <c r="F66" s="55">
        <v>80</v>
      </c>
      <c r="G66" s="56">
        <f>COMPOSICOES!G631</f>
        <v>11.000814999999999</v>
      </c>
      <c r="H66" s="64">
        <f t="shared" si="1"/>
        <v>880.0652</v>
      </c>
      <c r="K66" s="196"/>
      <c r="L66" s="197"/>
    </row>
    <row r="67" spans="1:12" ht="15.5" x14ac:dyDescent="0.35">
      <c r="A67" s="63" t="s">
        <v>187</v>
      </c>
      <c r="B67" s="54" t="s">
        <v>188</v>
      </c>
      <c r="C67" s="53" t="s">
        <v>189</v>
      </c>
      <c r="D67" s="54" t="s">
        <v>190</v>
      </c>
      <c r="E67" s="54" t="s">
        <v>191</v>
      </c>
      <c r="F67" s="55">
        <v>80</v>
      </c>
      <c r="G67" s="56">
        <f>COMPOSICOES!G643</f>
        <v>21.547232988200001</v>
      </c>
      <c r="H67" s="64">
        <f t="shared" si="1"/>
        <v>1723.778639056</v>
      </c>
      <c r="K67" s="196"/>
      <c r="L67" s="197"/>
    </row>
    <row r="68" spans="1:12" ht="15.5" x14ac:dyDescent="0.35">
      <c r="A68" s="63" t="s">
        <v>192</v>
      </c>
      <c r="B68" s="54" t="s">
        <v>193</v>
      </c>
      <c r="C68" s="53" t="s">
        <v>194</v>
      </c>
      <c r="D68" s="54" t="s">
        <v>190</v>
      </c>
      <c r="E68" s="54" t="s">
        <v>191</v>
      </c>
      <c r="F68" s="55">
        <v>80</v>
      </c>
      <c r="G68" s="56">
        <f>COMPOSICOES!G655</f>
        <v>42.466038234199999</v>
      </c>
      <c r="H68" s="64">
        <f t="shared" si="1"/>
        <v>3397.2830587359999</v>
      </c>
      <c r="K68" s="196"/>
      <c r="L68" s="197"/>
    </row>
    <row r="69" spans="1:12" ht="31" x14ac:dyDescent="0.35">
      <c r="A69" s="63" t="s">
        <v>195</v>
      </c>
      <c r="B69" s="54" t="s">
        <v>196</v>
      </c>
      <c r="C69" s="53" t="s">
        <v>197</v>
      </c>
      <c r="D69" s="54" t="s">
        <v>59</v>
      </c>
      <c r="E69" s="54" t="s">
        <v>28</v>
      </c>
      <c r="F69" s="55">
        <v>40</v>
      </c>
      <c r="G69" s="56">
        <f>COMPOSICOES!G666</f>
        <v>23.707883461999998</v>
      </c>
      <c r="H69" s="64">
        <f t="shared" si="1"/>
        <v>948.31533847999992</v>
      </c>
      <c r="K69" s="196"/>
      <c r="L69" s="197"/>
    </row>
    <row r="70" spans="1:12" ht="46.5" x14ac:dyDescent="0.35">
      <c r="A70" s="63" t="s">
        <v>198</v>
      </c>
      <c r="B70" s="54" t="s">
        <v>199</v>
      </c>
      <c r="C70" s="53" t="s">
        <v>200</v>
      </c>
      <c r="D70" s="54" t="s">
        <v>59</v>
      </c>
      <c r="E70" s="54" t="s">
        <v>28</v>
      </c>
      <c r="F70" s="55">
        <v>50</v>
      </c>
      <c r="G70" s="56">
        <f>COMPOSICOES!G678</f>
        <v>25.389655426499999</v>
      </c>
      <c r="H70" s="64">
        <f t="shared" si="1"/>
        <v>1269.4827713249999</v>
      </c>
      <c r="K70" s="196"/>
      <c r="L70" s="197"/>
    </row>
    <row r="71" spans="1:12" ht="31" x14ac:dyDescent="0.35">
      <c r="A71" s="63" t="s">
        <v>201</v>
      </c>
      <c r="B71" s="54" t="s">
        <v>202</v>
      </c>
      <c r="C71" s="53" t="s">
        <v>203</v>
      </c>
      <c r="D71" s="54" t="s">
        <v>190</v>
      </c>
      <c r="E71" s="54" t="s">
        <v>191</v>
      </c>
      <c r="F71" s="55">
        <v>80</v>
      </c>
      <c r="G71" s="56">
        <f>COMPOSICOES!G690</f>
        <v>29.305820857999997</v>
      </c>
      <c r="H71" s="64">
        <f t="shared" si="1"/>
        <v>2344.4656686399999</v>
      </c>
      <c r="K71" s="196"/>
      <c r="L71" s="197"/>
    </row>
    <row r="72" spans="1:12" ht="31" x14ac:dyDescent="0.35">
      <c r="A72" s="63" t="s">
        <v>204</v>
      </c>
      <c r="B72" s="54" t="s">
        <v>205</v>
      </c>
      <c r="C72" s="53" t="s">
        <v>206</v>
      </c>
      <c r="D72" s="54" t="s">
        <v>190</v>
      </c>
      <c r="E72" s="54" t="s">
        <v>191</v>
      </c>
      <c r="F72" s="55">
        <v>80</v>
      </c>
      <c r="G72" s="56">
        <f>COMPOSICOES!G702</f>
        <v>23.517215050800001</v>
      </c>
      <c r="H72" s="64">
        <f t="shared" si="1"/>
        <v>1881.3772040640001</v>
      </c>
      <c r="K72" s="196"/>
      <c r="L72" s="197"/>
    </row>
    <row r="73" spans="1:12" ht="15.5" x14ac:dyDescent="0.35">
      <c r="A73" s="63" t="s">
        <v>207</v>
      </c>
      <c r="B73" s="54" t="s">
        <v>208</v>
      </c>
      <c r="C73" s="53" t="s">
        <v>209</v>
      </c>
      <c r="D73" s="54" t="s">
        <v>190</v>
      </c>
      <c r="E73" s="54" t="s">
        <v>191</v>
      </c>
      <c r="F73" s="55">
        <v>200</v>
      </c>
      <c r="G73" s="56">
        <f>COMPOSICOES!G708</f>
        <v>42.53</v>
      </c>
      <c r="H73" s="64">
        <f t="shared" si="1"/>
        <v>8506</v>
      </c>
      <c r="K73" s="196"/>
      <c r="L73" s="197"/>
    </row>
    <row r="74" spans="1:12" ht="15.5" x14ac:dyDescent="0.35">
      <c r="A74" s="63" t="s">
        <v>210</v>
      </c>
      <c r="B74" s="54" t="s">
        <v>211</v>
      </c>
      <c r="C74" s="53" t="s">
        <v>212</v>
      </c>
      <c r="D74" s="54" t="s">
        <v>190</v>
      </c>
      <c r="E74" s="54" t="s">
        <v>191</v>
      </c>
      <c r="F74" s="55">
        <v>50</v>
      </c>
      <c r="G74" s="56">
        <f>COMPOSICOES!G718</f>
        <v>37.528035002799996</v>
      </c>
      <c r="H74" s="64">
        <f t="shared" si="1"/>
        <v>1876.4017501399999</v>
      </c>
      <c r="K74" s="196"/>
      <c r="L74" s="197"/>
    </row>
    <row r="75" spans="1:12" ht="31" x14ac:dyDescent="0.35">
      <c r="A75" s="63" t="s">
        <v>213</v>
      </c>
      <c r="B75" s="54" t="s">
        <v>214</v>
      </c>
      <c r="C75" s="53" t="s">
        <v>215</v>
      </c>
      <c r="D75" s="54" t="s">
        <v>59</v>
      </c>
      <c r="E75" s="54" t="s">
        <v>28</v>
      </c>
      <c r="F75" s="55">
        <v>100</v>
      </c>
      <c r="G75" s="56">
        <f>COMPOSICOES!G731</f>
        <v>136.90900299999998</v>
      </c>
      <c r="H75" s="64">
        <f t="shared" si="1"/>
        <v>13690.900299999998</v>
      </c>
      <c r="K75" s="196"/>
      <c r="L75" s="197"/>
    </row>
    <row r="76" spans="1:12" ht="31" x14ac:dyDescent="0.35">
      <c r="A76" s="63" t="s">
        <v>216</v>
      </c>
      <c r="B76" s="54" t="s">
        <v>217</v>
      </c>
      <c r="C76" s="53" t="s">
        <v>218</v>
      </c>
      <c r="D76" s="54" t="s">
        <v>190</v>
      </c>
      <c r="E76" s="54" t="s">
        <v>191</v>
      </c>
      <c r="F76" s="55">
        <v>50</v>
      </c>
      <c r="G76" s="56">
        <f>COMPOSICOES!G741</f>
        <v>58.442158573599997</v>
      </c>
      <c r="H76" s="64">
        <f t="shared" si="1"/>
        <v>2922.10792868</v>
      </c>
      <c r="K76" s="196"/>
      <c r="L76" s="197"/>
    </row>
    <row r="77" spans="1:12" ht="31" x14ac:dyDescent="0.35">
      <c r="A77" s="63" t="s">
        <v>219</v>
      </c>
      <c r="B77" s="54" t="s">
        <v>220</v>
      </c>
      <c r="C77" s="53" t="s">
        <v>221</v>
      </c>
      <c r="D77" s="54" t="s">
        <v>59</v>
      </c>
      <c r="E77" s="54" t="s">
        <v>28</v>
      </c>
      <c r="F77" s="55">
        <v>40</v>
      </c>
      <c r="G77" s="56">
        <f>COMPOSICOES!G747</f>
        <v>70.790000000000006</v>
      </c>
      <c r="H77" s="64">
        <f t="shared" si="1"/>
        <v>2831.6000000000004</v>
      </c>
      <c r="K77" s="196"/>
      <c r="L77" s="197"/>
    </row>
    <row r="78" spans="1:12" ht="15.5" x14ac:dyDescent="0.35">
      <c r="A78" s="63" t="s">
        <v>222</v>
      </c>
      <c r="B78" s="54" t="s">
        <v>223</v>
      </c>
      <c r="C78" s="53" t="s">
        <v>224</v>
      </c>
      <c r="D78" s="54" t="s">
        <v>59</v>
      </c>
      <c r="E78" s="54" t="s">
        <v>28</v>
      </c>
      <c r="F78" s="55">
        <v>40</v>
      </c>
      <c r="G78" s="56">
        <f>COMPOSICOES!G753</f>
        <v>25.52</v>
      </c>
      <c r="H78" s="64">
        <f t="shared" si="1"/>
        <v>1020.8</v>
      </c>
      <c r="K78" s="196"/>
      <c r="L78" s="197"/>
    </row>
    <row r="79" spans="1:12" ht="15.5" x14ac:dyDescent="0.35">
      <c r="A79" s="63" t="s">
        <v>225</v>
      </c>
      <c r="B79" s="54" t="s">
        <v>226</v>
      </c>
      <c r="C79" s="53" t="s">
        <v>227</v>
      </c>
      <c r="D79" s="54" t="s">
        <v>59</v>
      </c>
      <c r="E79" s="54" t="s">
        <v>28</v>
      </c>
      <c r="F79" s="55">
        <v>40</v>
      </c>
      <c r="G79" s="56">
        <f>COMPOSICOES!G759</f>
        <v>20.85</v>
      </c>
      <c r="H79" s="64">
        <f t="shared" si="1"/>
        <v>834</v>
      </c>
      <c r="K79" s="196"/>
      <c r="L79" s="197"/>
    </row>
    <row r="80" spans="1:12" ht="31" x14ac:dyDescent="0.35">
      <c r="A80" s="63" t="s">
        <v>228</v>
      </c>
      <c r="B80" s="54" t="s">
        <v>229</v>
      </c>
      <c r="C80" s="53" t="s">
        <v>230</v>
      </c>
      <c r="D80" s="54" t="s">
        <v>59</v>
      </c>
      <c r="E80" s="54" t="s">
        <v>28</v>
      </c>
      <c r="F80" s="55">
        <v>30</v>
      </c>
      <c r="G80" s="56">
        <f>COMPOSICOES!G765</f>
        <v>103.33</v>
      </c>
      <c r="H80" s="64">
        <f t="shared" si="1"/>
        <v>3099.9</v>
      </c>
      <c r="K80" s="196"/>
      <c r="L80" s="197"/>
    </row>
    <row r="81" spans="1:12" ht="31" x14ac:dyDescent="0.35">
      <c r="A81" s="63" t="s">
        <v>231</v>
      </c>
      <c r="B81" s="54" t="s">
        <v>232</v>
      </c>
      <c r="C81" s="53" t="s">
        <v>233</v>
      </c>
      <c r="D81" s="54" t="s">
        <v>59</v>
      </c>
      <c r="E81" s="54" t="s">
        <v>28</v>
      </c>
      <c r="F81" s="55">
        <v>30</v>
      </c>
      <c r="G81" s="56">
        <f>COMPOSICOES!G771</f>
        <v>106.9</v>
      </c>
      <c r="H81" s="64">
        <f t="shared" si="1"/>
        <v>3207</v>
      </c>
      <c r="K81" s="196"/>
      <c r="L81" s="197"/>
    </row>
    <row r="82" spans="1:12" ht="20" customHeight="1" x14ac:dyDescent="0.35">
      <c r="A82" s="61" t="s">
        <v>4</v>
      </c>
      <c r="B82" s="337" t="s">
        <v>5</v>
      </c>
      <c r="C82" s="338"/>
      <c r="D82" s="338"/>
      <c r="E82" s="338"/>
      <c r="F82" s="338"/>
      <c r="G82" s="339"/>
      <c r="H82" s="62">
        <f>SUM(H83:H95)</f>
        <v>290934.32523931004</v>
      </c>
      <c r="K82" s="196"/>
      <c r="L82" s="197"/>
    </row>
    <row r="83" spans="1:12" ht="46.5" x14ac:dyDescent="0.35">
      <c r="A83" s="63" t="s">
        <v>234</v>
      </c>
      <c r="B83" s="54" t="s">
        <v>235</v>
      </c>
      <c r="C83" s="53" t="s">
        <v>236</v>
      </c>
      <c r="D83" s="54" t="s">
        <v>59</v>
      </c>
      <c r="E83" s="54" t="s">
        <v>52</v>
      </c>
      <c r="F83" s="55">
        <v>400</v>
      </c>
      <c r="G83" s="56">
        <f>COMPOSICOES!G782</f>
        <v>5.0296840000000005</v>
      </c>
      <c r="H83" s="64">
        <f>F83*G83</f>
        <v>2011.8736000000001</v>
      </c>
      <c r="K83" s="196"/>
      <c r="L83" s="205"/>
    </row>
    <row r="84" spans="1:12" ht="15.5" x14ac:dyDescent="0.35">
      <c r="A84" s="63" t="s">
        <v>237</v>
      </c>
      <c r="B84" s="54" t="s">
        <v>238</v>
      </c>
      <c r="C84" s="53" t="s">
        <v>239</v>
      </c>
      <c r="D84" s="54" t="s">
        <v>190</v>
      </c>
      <c r="E84" s="54" t="s">
        <v>240</v>
      </c>
      <c r="F84" s="55">
        <v>600</v>
      </c>
      <c r="G84" s="56">
        <f>COMPOSICOES!G792</f>
        <v>10.265920592000001</v>
      </c>
      <c r="H84" s="64">
        <f t="shared" ref="H84:H95" si="2">F84*G84</f>
        <v>6159.5523552000004</v>
      </c>
      <c r="K84" s="196"/>
      <c r="L84" s="197"/>
    </row>
    <row r="85" spans="1:12" ht="31" x14ac:dyDescent="0.35">
      <c r="A85" s="63" t="s">
        <v>241</v>
      </c>
      <c r="B85" s="54" t="s">
        <v>242</v>
      </c>
      <c r="C85" s="53" t="s">
        <v>243</v>
      </c>
      <c r="D85" s="54" t="s">
        <v>27</v>
      </c>
      <c r="E85" s="54" t="s">
        <v>191</v>
      </c>
      <c r="F85" s="55">
        <v>20</v>
      </c>
      <c r="G85" s="56">
        <f>COMPOSICOES!G798</f>
        <v>144.99</v>
      </c>
      <c r="H85" s="64">
        <f t="shared" si="2"/>
        <v>2899.8</v>
      </c>
      <c r="K85" s="196"/>
      <c r="L85" s="197"/>
    </row>
    <row r="86" spans="1:12" ht="15.5" x14ac:dyDescent="0.35">
      <c r="A86" s="63" t="s">
        <v>244</v>
      </c>
      <c r="B86" s="54" t="s">
        <v>245</v>
      </c>
      <c r="C86" s="53" t="s">
        <v>246</v>
      </c>
      <c r="D86" s="54" t="s">
        <v>190</v>
      </c>
      <c r="E86" s="54" t="s">
        <v>52</v>
      </c>
      <c r="F86" s="55">
        <v>1000</v>
      </c>
      <c r="G86" s="56">
        <f>COMPOSICOES!G804</f>
        <v>10.96</v>
      </c>
      <c r="H86" s="64">
        <f t="shared" si="2"/>
        <v>10960</v>
      </c>
      <c r="K86" s="196"/>
      <c r="L86" s="197"/>
    </row>
    <row r="87" spans="1:12" ht="31" x14ac:dyDescent="0.35">
      <c r="A87" s="63" t="s">
        <v>247</v>
      </c>
      <c r="B87" s="54" t="s">
        <v>248</v>
      </c>
      <c r="C87" s="53" t="s">
        <v>249</v>
      </c>
      <c r="D87" s="54" t="s">
        <v>190</v>
      </c>
      <c r="E87" s="54" t="s">
        <v>52</v>
      </c>
      <c r="F87" s="55">
        <v>2000</v>
      </c>
      <c r="G87" s="56">
        <f>COMPOSICOES!G814</f>
        <v>20.8368614376</v>
      </c>
      <c r="H87" s="64">
        <f t="shared" si="2"/>
        <v>41673.722875200001</v>
      </c>
      <c r="K87" s="196"/>
      <c r="L87" s="197"/>
    </row>
    <row r="88" spans="1:12" ht="15.5" x14ac:dyDescent="0.35">
      <c r="A88" s="63" t="s">
        <v>250</v>
      </c>
      <c r="B88" s="54" t="s">
        <v>251</v>
      </c>
      <c r="C88" s="53" t="s">
        <v>252</v>
      </c>
      <c r="D88" s="54" t="s">
        <v>174</v>
      </c>
      <c r="E88" s="54" t="s">
        <v>28</v>
      </c>
      <c r="F88" s="55">
        <v>400</v>
      </c>
      <c r="G88" s="56">
        <f>COMPOSICOES!G829</f>
        <v>403.6737355432</v>
      </c>
      <c r="H88" s="64">
        <f t="shared" si="2"/>
        <v>161469.49421728001</v>
      </c>
      <c r="K88" s="196"/>
      <c r="L88" s="197"/>
    </row>
    <row r="89" spans="1:12" ht="31" x14ac:dyDescent="0.35">
      <c r="A89" s="63" t="s">
        <v>253</v>
      </c>
      <c r="B89" s="54" t="s">
        <v>254</v>
      </c>
      <c r="C89" s="53" t="s">
        <v>255</v>
      </c>
      <c r="D89" s="54" t="s">
        <v>59</v>
      </c>
      <c r="E89" s="54" t="s">
        <v>28</v>
      </c>
      <c r="F89" s="55">
        <v>100</v>
      </c>
      <c r="G89" s="56">
        <f>COMPOSICOES!G835</f>
        <v>10.47</v>
      </c>
      <c r="H89" s="64">
        <f t="shared" si="2"/>
        <v>1047</v>
      </c>
      <c r="K89" s="196"/>
      <c r="L89" s="197"/>
    </row>
    <row r="90" spans="1:12" ht="31" x14ac:dyDescent="0.35">
      <c r="A90" s="63" t="s">
        <v>256</v>
      </c>
      <c r="B90" s="54" t="s">
        <v>257</v>
      </c>
      <c r="C90" s="53" t="s">
        <v>258</v>
      </c>
      <c r="D90" s="54" t="s">
        <v>59</v>
      </c>
      <c r="E90" s="54" t="s">
        <v>28</v>
      </c>
      <c r="F90" s="55">
        <v>1000</v>
      </c>
      <c r="G90" s="56">
        <f>COMPOSICOES!G841</f>
        <v>1.04</v>
      </c>
      <c r="H90" s="64">
        <f t="shared" si="2"/>
        <v>1040</v>
      </c>
      <c r="K90" s="196"/>
      <c r="L90" s="197"/>
    </row>
    <row r="91" spans="1:12" ht="31" x14ac:dyDescent="0.35">
      <c r="A91" s="63" t="s">
        <v>259</v>
      </c>
      <c r="B91" s="54" t="s">
        <v>260</v>
      </c>
      <c r="C91" s="53" t="s">
        <v>261</v>
      </c>
      <c r="D91" s="54" t="s">
        <v>59</v>
      </c>
      <c r="E91" s="54" t="s">
        <v>28</v>
      </c>
      <c r="F91" s="55">
        <v>100</v>
      </c>
      <c r="G91" s="56">
        <f>COMPOSICOES!G852</f>
        <v>387.18441035389998</v>
      </c>
      <c r="H91" s="64">
        <f t="shared" si="2"/>
        <v>38718.441035389995</v>
      </c>
      <c r="K91" s="196"/>
      <c r="L91" s="197"/>
    </row>
    <row r="92" spans="1:12" ht="31" x14ac:dyDescent="0.35">
      <c r="A92" s="63" t="s">
        <v>262</v>
      </c>
      <c r="B92" s="54" t="s">
        <v>263</v>
      </c>
      <c r="C92" s="53" t="s">
        <v>264</v>
      </c>
      <c r="D92" s="54" t="s">
        <v>59</v>
      </c>
      <c r="E92" s="54" t="s">
        <v>28</v>
      </c>
      <c r="F92" s="55">
        <v>100</v>
      </c>
      <c r="G92" s="56">
        <f>COMPOSICOES!G863</f>
        <v>66.460294938099992</v>
      </c>
      <c r="H92" s="64">
        <f t="shared" si="2"/>
        <v>6646.0294938099996</v>
      </c>
      <c r="K92" s="196"/>
      <c r="L92" s="197"/>
    </row>
    <row r="93" spans="1:12" ht="31" x14ac:dyDescent="0.35">
      <c r="A93" s="63" t="s">
        <v>265</v>
      </c>
      <c r="B93" s="54" t="s">
        <v>266</v>
      </c>
      <c r="C93" s="53" t="s">
        <v>267</v>
      </c>
      <c r="D93" s="54" t="s">
        <v>59</v>
      </c>
      <c r="E93" s="54" t="s">
        <v>28</v>
      </c>
      <c r="F93" s="55">
        <v>100</v>
      </c>
      <c r="G93" s="56">
        <f>COMPOSICOES!G874</f>
        <v>69.981758948099994</v>
      </c>
      <c r="H93" s="64">
        <f t="shared" si="2"/>
        <v>6998.1758948099996</v>
      </c>
      <c r="K93" s="196"/>
      <c r="L93" s="197"/>
    </row>
    <row r="94" spans="1:12" ht="31" x14ac:dyDescent="0.35">
      <c r="A94" s="63" t="s">
        <v>268</v>
      </c>
      <c r="B94" s="54" t="s">
        <v>269</v>
      </c>
      <c r="C94" s="53" t="s">
        <v>270</v>
      </c>
      <c r="D94" s="54" t="s">
        <v>59</v>
      </c>
      <c r="E94" s="54" t="s">
        <v>28</v>
      </c>
      <c r="F94" s="55">
        <v>100</v>
      </c>
      <c r="G94" s="56">
        <f>COMPOSICOES!G885</f>
        <v>55.1680175069</v>
      </c>
      <c r="H94" s="64">
        <f t="shared" si="2"/>
        <v>5516.8017506899996</v>
      </c>
      <c r="K94" s="196"/>
      <c r="L94" s="197"/>
    </row>
    <row r="95" spans="1:12" ht="31" x14ac:dyDescent="0.35">
      <c r="A95" s="63" t="s">
        <v>271</v>
      </c>
      <c r="B95" s="54" t="s">
        <v>272</v>
      </c>
      <c r="C95" s="53" t="s">
        <v>273</v>
      </c>
      <c r="D95" s="54" t="s">
        <v>59</v>
      </c>
      <c r="E95" s="54" t="s">
        <v>28</v>
      </c>
      <c r="F95" s="55">
        <v>100</v>
      </c>
      <c r="G95" s="56">
        <f>COMPOSICOES!G896</f>
        <v>57.934340169299993</v>
      </c>
      <c r="H95" s="64">
        <f t="shared" si="2"/>
        <v>5793.4340169299994</v>
      </c>
      <c r="K95" s="196"/>
      <c r="L95" s="197"/>
    </row>
    <row r="96" spans="1:12" ht="20" customHeight="1" x14ac:dyDescent="0.35">
      <c r="A96" s="61" t="s">
        <v>6</v>
      </c>
      <c r="B96" s="337" t="s">
        <v>7</v>
      </c>
      <c r="C96" s="338"/>
      <c r="D96" s="338"/>
      <c r="E96" s="338"/>
      <c r="F96" s="338"/>
      <c r="G96" s="339"/>
      <c r="H96" s="62">
        <f>SUM(H97:H100)</f>
        <v>302282.82856561302</v>
      </c>
      <c r="K96" s="196"/>
      <c r="L96" s="197"/>
    </row>
    <row r="97" spans="1:12" ht="46.5" x14ac:dyDescent="0.35">
      <c r="A97" s="63" t="s">
        <v>274</v>
      </c>
      <c r="B97" s="54" t="s">
        <v>275</v>
      </c>
      <c r="C97" s="53" t="s">
        <v>276</v>
      </c>
      <c r="D97" s="54" t="s">
        <v>59</v>
      </c>
      <c r="E97" s="54" t="s">
        <v>28</v>
      </c>
      <c r="F97" s="55">
        <v>10</v>
      </c>
      <c r="G97" s="56">
        <f>COMPOSICOES!G906</f>
        <v>1281.8730283465</v>
      </c>
      <c r="H97" s="64">
        <f>F97*G97</f>
        <v>12818.730283465</v>
      </c>
      <c r="K97" s="196"/>
      <c r="L97" s="197"/>
    </row>
    <row r="98" spans="1:12" ht="31" x14ac:dyDescent="0.35">
      <c r="A98" s="63" t="s">
        <v>277</v>
      </c>
      <c r="B98" s="54" t="s">
        <v>278</v>
      </c>
      <c r="C98" s="53" t="s">
        <v>279</v>
      </c>
      <c r="D98" s="54" t="s">
        <v>190</v>
      </c>
      <c r="E98" s="54" t="s">
        <v>191</v>
      </c>
      <c r="F98" s="55">
        <v>10</v>
      </c>
      <c r="G98" s="56">
        <f>COMPOSICOES!G931</f>
        <v>3158.7848177856004</v>
      </c>
      <c r="H98" s="64">
        <f>F98*G98</f>
        <v>31587.848177856002</v>
      </c>
      <c r="K98" s="196"/>
      <c r="L98" s="197"/>
    </row>
    <row r="99" spans="1:12" ht="46.5" x14ac:dyDescent="0.35">
      <c r="A99" s="63" t="s">
        <v>280</v>
      </c>
      <c r="B99" s="54" t="s">
        <v>281</v>
      </c>
      <c r="C99" s="53" t="s">
        <v>282</v>
      </c>
      <c r="D99" s="54" t="s">
        <v>59</v>
      </c>
      <c r="E99" s="54" t="s">
        <v>28</v>
      </c>
      <c r="F99" s="55">
        <v>25</v>
      </c>
      <c r="G99" s="56">
        <f>COMPOSICOES!G945</f>
        <v>4960.8174087624002</v>
      </c>
      <c r="H99" s="64">
        <f>F99*G99</f>
        <v>124020.43521906</v>
      </c>
      <c r="K99" s="196"/>
      <c r="L99" s="197"/>
    </row>
    <row r="100" spans="1:12" ht="31" x14ac:dyDescent="0.35">
      <c r="A100" s="63" t="s">
        <v>283</v>
      </c>
      <c r="B100" s="54" t="s">
        <v>284</v>
      </c>
      <c r="C100" s="53" t="s">
        <v>285</v>
      </c>
      <c r="D100" s="54" t="s">
        <v>190</v>
      </c>
      <c r="E100" s="54" t="s">
        <v>191</v>
      </c>
      <c r="F100" s="55">
        <v>20</v>
      </c>
      <c r="G100" s="56">
        <f>COMPOSICOES!G970</f>
        <v>6692.7907442615988</v>
      </c>
      <c r="H100" s="64">
        <f>F100*G100</f>
        <v>133855.81488523199</v>
      </c>
      <c r="K100" s="196"/>
      <c r="L100" s="197"/>
    </row>
    <row r="101" spans="1:12" ht="20" customHeight="1" x14ac:dyDescent="0.35">
      <c r="A101" s="61" t="s">
        <v>8</v>
      </c>
      <c r="B101" s="337" t="s">
        <v>9</v>
      </c>
      <c r="C101" s="338"/>
      <c r="D101" s="338"/>
      <c r="E101" s="338"/>
      <c r="F101" s="338"/>
      <c r="G101" s="339"/>
      <c r="H101" s="62">
        <f>SUM(H102:H104)</f>
        <v>529004.98960226541</v>
      </c>
      <c r="K101" s="196"/>
      <c r="L101" s="197"/>
    </row>
    <row r="102" spans="1:12" ht="31" x14ac:dyDescent="0.35">
      <c r="A102" s="63" t="s">
        <v>286</v>
      </c>
      <c r="B102" s="54" t="s">
        <v>287</v>
      </c>
      <c r="C102" s="53" t="s">
        <v>288</v>
      </c>
      <c r="D102" s="54" t="s">
        <v>289</v>
      </c>
      <c r="E102" s="54" t="s">
        <v>290</v>
      </c>
      <c r="F102" s="55">
        <v>4</v>
      </c>
      <c r="G102" s="56">
        <f>COMPOSICOES!G981</f>
        <v>13754.240916049299</v>
      </c>
      <c r="H102" s="64">
        <f>F102*G102</f>
        <v>55016.963664197196</v>
      </c>
      <c r="K102" s="196"/>
      <c r="L102" s="197"/>
    </row>
    <row r="103" spans="1:12" ht="31" x14ac:dyDescent="0.35">
      <c r="A103" s="63" t="s">
        <v>291</v>
      </c>
      <c r="B103" s="54" t="s">
        <v>292</v>
      </c>
      <c r="C103" s="53" t="s">
        <v>293</v>
      </c>
      <c r="D103" s="54" t="s">
        <v>289</v>
      </c>
      <c r="E103" s="54" t="s">
        <v>290</v>
      </c>
      <c r="F103" s="55">
        <v>16</v>
      </c>
      <c r="G103" s="56">
        <f>COMPOSICOES!G992</f>
        <v>16259.5637100657</v>
      </c>
      <c r="H103" s="64">
        <f>F103*G103</f>
        <v>260153.01936105121</v>
      </c>
      <c r="K103" s="196"/>
      <c r="L103" s="197"/>
    </row>
    <row r="104" spans="1:12" ht="31" x14ac:dyDescent="0.35">
      <c r="A104" s="63" t="s">
        <v>294</v>
      </c>
      <c r="B104" s="54" t="s">
        <v>295</v>
      </c>
      <c r="C104" s="53" t="s">
        <v>296</v>
      </c>
      <c r="D104" s="54" t="s">
        <v>289</v>
      </c>
      <c r="E104" s="54" t="s">
        <v>290</v>
      </c>
      <c r="F104" s="55">
        <v>10</v>
      </c>
      <c r="G104" s="56">
        <f>COMPOSICOES!G1003</f>
        <v>21383.500657701701</v>
      </c>
      <c r="H104" s="64">
        <f>F104*G104</f>
        <v>213835.00657701702</v>
      </c>
      <c r="K104" s="196"/>
      <c r="L104" s="197"/>
    </row>
    <row r="105" spans="1:12" ht="20" customHeight="1" x14ac:dyDescent="0.35">
      <c r="A105" s="61" t="s">
        <v>10</v>
      </c>
      <c r="B105" s="337" t="s">
        <v>11</v>
      </c>
      <c r="C105" s="338"/>
      <c r="D105" s="338"/>
      <c r="E105" s="338"/>
      <c r="F105" s="338"/>
      <c r="G105" s="339"/>
      <c r="H105" s="62">
        <f>SUM(H106:H111)</f>
        <v>41207.127785557997</v>
      </c>
      <c r="K105" s="196"/>
      <c r="L105" s="197"/>
    </row>
    <row r="106" spans="1:12" ht="15.5" x14ac:dyDescent="0.35">
      <c r="A106" s="63" t="s">
        <v>297</v>
      </c>
      <c r="B106" s="54" t="s">
        <v>298</v>
      </c>
      <c r="C106" s="53" t="s">
        <v>299</v>
      </c>
      <c r="D106" s="54" t="s">
        <v>174</v>
      </c>
      <c r="E106" s="54" t="s">
        <v>28</v>
      </c>
      <c r="F106" s="55">
        <v>30</v>
      </c>
      <c r="G106" s="56">
        <f>COMPOSICOES!G1009</f>
        <v>43.74</v>
      </c>
      <c r="H106" s="64">
        <f t="shared" ref="H106:H111" si="3">F106*G106</f>
        <v>1312.2</v>
      </c>
      <c r="K106" s="196"/>
      <c r="L106" s="197"/>
    </row>
    <row r="107" spans="1:12" ht="15.5" x14ac:dyDescent="0.35">
      <c r="A107" s="63" t="s">
        <v>300</v>
      </c>
      <c r="B107" s="54" t="s">
        <v>301</v>
      </c>
      <c r="C107" s="53" t="s">
        <v>302</v>
      </c>
      <c r="D107" s="54" t="s">
        <v>190</v>
      </c>
      <c r="E107" s="54" t="s">
        <v>191</v>
      </c>
      <c r="F107" s="55">
        <v>50</v>
      </c>
      <c r="G107" s="56">
        <f>COMPOSICOES!G1015</f>
        <v>339.36999900379999</v>
      </c>
      <c r="H107" s="64">
        <f t="shared" si="3"/>
        <v>16968.499950189998</v>
      </c>
      <c r="K107" s="196"/>
      <c r="L107" s="197"/>
    </row>
    <row r="108" spans="1:12" ht="15.5" x14ac:dyDescent="0.35">
      <c r="A108" s="63" t="s">
        <v>303</v>
      </c>
      <c r="B108" s="54" t="s">
        <v>304</v>
      </c>
      <c r="C108" s="53" t="s">
        <v>305</v>
      </c>
      <c r="D108" s="54" t="s">
        <v>190</v>
      </c>
      <c r="E108" s="54" t="s">
        <v>191</v>
      </c>
      <c r="F108" s="55">
        <v>50</v>
      </c>
      <c r="G108" s="56">
        <f>COMPOSICOES!G1025</f>
        <v>11.5486</v>
      </c>
      <c r="H108" s="64">
        <f t="shared" si="3"/>
        <v>577.43000000000006</v>
      </c>
      <c r="K108" s="196"/>
      <c r="L108" s="197"/>
    </row>
    <row r="109" spans="1:12" ht="15.5" x14ac:dyDescent="0.35">
      <c r="A109" s="63" t="s">
        <v>306</v>
      </c>
      <c r="B109" s="54" t="s">
        <v>307</v>
      </c>
      <c r="C109" s="53" t="s">
        <v>308</v>
      </c>
      <c r="D109" s="54" t="s">
        <v>174</v>
      </c>
      <c r="E109" s="54" t="s">
        <v>309</v>
      </c>
      <c r="F109" s="55">
        <v>50</v>
      </c>
      <c r="G109" s="56">
        <f>COMPOSICOES!G1031</f>
        <v>18.079999999999998</v>
      </c>
      <c r="H109" s="64">
        <f t="shared" si="3"/>
        <v>903.99999999999989</v>
      </c>
      <c r="K109" s="196"/>
      <c r="L109" s="197"/>
    </row>
    <row r="110" spans="1:12" ht="31" x14ac:dyDescent="0.35">
      <c r="A110" s="63" t="s">
        <v>310</v>
      </c>
      <c r="B110" s="54" t="s">
        <v>311</v>
      </c>
      <c r="C110" s="53" t="s">
        <v>312</v>
      </c>
      <c r="D110" s="54" t="s">
        <v>59</v>
      </c>
      <c r="E110" s="54" t="s">
        <v>313</v>
      </c>
      <c r="F110" s="55">
        <v>30</v>
      </c>
      <c r="G110" s="56">
        <f>COMPOSICOES!G1037</f>
        <v>619.41</v>
      </c>
      <c r="H110" s="64">
        <f t="shared" si="3"/>
        <v>18582.3</v>
      </c>
      <c r="K110" s="196"/>
      <c r="L110" s="197"/>
    </row>
    <row r="111" spans="1:12" ht="31" x14ac:dyDescent="0.35">
      <c r="A111" s="63" t="s">
        <v>314</v>
      </c>
      <c r="B111" s="54" t="s">
        <v>315</v>
      </c>
      <c r="C111" s="53" t="s">
        <v>316</v>
      </c>
      <c r="D111" s="54" t="s">
        <v>190</v>
      </c>
      <c r="E111" s="54" t="s">
        <v>191</v>
      </c>
      <c r="F111" s="55">
        <v>20</v>
      </c>
      <c r="G111" s="56">
        <f>COMPOSICOES!G1052</f>
        <v>143.1348917684</v>
      </c>
      <c r="H111" s="64">
        <f t="shared" si="3"/>
        <v>2862.6978353679997</v>
      </c>
      <c r="K111" s="196"/>
      <c r="L111" s="197"/>
    </row>
    <row r="112" spans="1:12" ht="20" customHeight="1" x14ac:dyDescent="0.35">
      <c r="A112" s="61" t="s">
        <v>12</v>
      </c>
      <c r="B112" s="337" t="s">
        <v>13</v>
      </c>
      <c r="C112" s="338"/>
      <c r="D112" s="338"/>
      <c r="E112" s="338"/>
      <c r="F112" s="338"/>
      <c r="G112" s="339"/>
      <c r="H112" s="62">
        <f>SUM(H113:H122)</f>
        <v>840436.86249519989</v>
      </c>
      <c r="K112" s="196"/>
      <c r="L112" s="197"/>
    </row>
    <row r="113" spans="1:12" ht="15.5" x14ac:dyDescent="0.35">
      <c r="A113" s="63" t="s">
        <v>317</v>
      </c>
      <c r="B113" s="54" t="s">
        <v>318</v>
      </c>
      <c r="C113" s="53" t="s">
        <v>319</v>
      </c>
      <c r="D113" s="54" t="s">
        <v>174</v>
      </c>
      <c r="E113" s="54" t="s">
        <v>28</v>
      </c>
      <c r="F113" s="55">
        <v>20</v>
      </c>
      <c r="G113" s="56">
        <f>COMPOSICOES!G1068</f>
        <v>783.30682476000015</v>
      </c>
      <c r="H113" s="64">
        <f>F113*G113</f>
        <v>15666.136495200004</v>
      </c>
      <c r="K113" s="196"/>
      <c r="L113" s="197"/>
    </row>
    <row r="114" spans="1:12" ht="31" x14ac:dyDescent="0.35">
      <c r="A114" s="63" t="s">
        <v>320</v>
      </c>
      <c r="B114" s="54" t="s">
        <v>321</v>
      </c>
      <c r="C114" s="53" t="s">
        <v>322</v>
      </c>
      <c r="D114" s="54" t="s">
        <v>174</v>
      </c>
      <c r="E114" s="54" t="s">
        <v>28</v>
      </c>
      <c r="F114" s="55">
        <v>20</v>
      </c>
      <c r="G114" s="56">
        <f>COMPOSICOES!G1074</f>
        <v>2115.5</v>
      </c>
      <c r="H114" s="64">
        <f t="shared" ref="H114:H122" si="4">F114*G114</f>
        <v>42310</v>
      </c>
      <c r="K114" s="196"/>
      <c r="L114" s="197"/>
    </row>
    <row r="115" spans="1:12" ht="31" x14ac:dyDescent="0.35">
      <c r="A115" s="63" t="s">
        <v>323</v>
      </c>
      <c r="B115" s="54" t="s">
        <v>324</v>
      </c>
      <c r="C115" s="53" t="s">
        <v>325</v>
      </c>
      <c r="D115" s="54" t="s">
        <v>174</v>
      </c>
      <c r="E115" s="54" t="s">
        <v>28</v>
      </c>
      <c r="F115" s="55">
        <v>80</v>
      </c>
      <c r="G115" s="56">
        <f>COMPOSICOES!G1080</f>
        <v>3038.0016999999998</v>
      </c>
      <c r="H115" s="64">
        <f t="shared" si="4"/>
        <v>243040.136</v>
      </c>
      <c r="K115" s="196"/>
      <c r="L115" s="197"/>
    </row>
    <row r="116" spans="1:12" ht="31" x14ac:dyDescent="0.35">
      <c r="A116" s="63" t="s">
        <v>326</v>
      </c>
      <c r="B116" s="54" t="s">
        <v>327</v>
      </c>
      <c r="C116" s="53" t="s">
        <v>328</v>
      </c>
      <c r="D116" s="54" t="s">
        <v>174</v>
      </c>
      <c r="E116" s="54" t="s">
        <v>28</v>
      </c>
      <c r="F116" s="55">
        <v>20</v>
      </c>
      <c r="G116" s="56">
        <f>COMPOSICOES!G1086</f>
        <v>3519.22</v>
      </c>
      <c r="H116" s="64">
        <f t="shared" si="4"/>
        <v>70384.399999999994</v>
      </c>
      <c r="K116" s="196"/>
      <c r="L116" s="197"/>
    </row>
    <row r="117" spans="1:12" ht="31" x14ac:dyDescent="0.35">
      <c r="A117" s="63" t="s">
        <v>329</v>
      </c>
      <c r="B117" s="54" t="s">
        <v>330</v>
      </c>
      <c r="C117" s="53" t="s">
        <v>331</v>
      </c>
      <c r="D117" s="54" t="s">
        <v>174</v>
      </c>
      <c r="E117" s="54" t="s">
        <v>28</v>
      </c>
      <c r="F117" s="55">
        <v>30</v>
      </c>
      <c r="G117" s="56">
        <f>COMPOSICOES!G1092</f>
        <v>4128.8</v>
      </c>
      <c r="H117" s="64">
        <f t="shared" si="4"/>
        <v>123864</v>
      </c>
      <c r="K117" s="196"/>
      <c r="L117" s="197"/>
    </row>
    <row r="118" spans="1:12" ht="31" x14ac:dyDescent="0.35">
      <c r="A118" s="63" t="s">
        <v>332</v>
      </c>
      <c r="B118" s="54" t="s">
        <v>333</v>
      </c>
      <c r="C118" s="53" t="s">
        <v>334</v>
      </c>
      <c r="D118" s="54" t="s">
        <v>174</v>
      </c>
      <c r="E118" s="54" t="s">
        <v>28</v>
      </c>
      <c r="F118" s="55">
        <v>25</v>
      </c>
      <c r="G118" s="56">
        <f>COMPOSICOES!G1098</f>
        <v>4519.92</v>
      </c>
      <c r="H118" s="64">
        <f t="shared" si="4"/>
        <v>112998</v>
      </c>
      <c r="K118" s="196"/>
      <c r="L118" s="197"/>
    </row>
    <row r="119" spans="1:12" ht="31" x14ac:dyDescent="0.35">
      <c r="A119" s="63" t="s">
        <v>335</v>
      </c>
      <c r="B119" s="54" t="s">
        <v>336</v>
      </c>
      <c r="C119" s="53" t="s">
        <v>337</v>
      </c>
      <c r="D119" s="54" t="s">
        <v>174</v>
      </c>
      <c r="E119" s="54" t="s">
        <v>28</v>
      </c>
      <c r="F119" s="55">
        <v>10</v>
      </c>
      <c r="G119" s="56">
        <f>COMPOSICOES!G1104</f>
        <v>6110.89</v>
      </c>
      <c r="H119" s="64">
        <f t="shared" si="4"/>
        <v>61108.9</v>
      </c>
      <c r="K119" s="196"/>
      <c r="L119" s="197"/>
    </row>
    <row r="120" spans="1:12" ht="31" x14ac:dyDescent="0.35">
      <c r="A120" s="63" t="s">
        <v>338</v>
      </c>
      <c r="B120" s="54" t="s">
        <v>339</v>
      </c>
      <c r="C120" s="53" t="s">
        <v>340</v>
      </c>
      <c r="D120" s="54" t="s">
        <v>174</v>
      </c>
      <c r="E120" s="54" t="s">
        <v>28</v>
      </c>
      <c r="F120" s="55">
        <v>5</v>
      </c>
      <c r="G120" s="56">
        <f>COMPOSICOES!G1110</f>
        <v>6594.44</v>
      </c>
      <c r="H120" s="64">
        <f t="shared" si="4"/>
        <v>32972.199999999997</v>
      </c>
      <c r="K120" s="196"/>
      <c r="L120" s="197"/>
    </row>
    <row r="121" spans="1:12" ht="31" x14ac:dyDescent="0.35">
      <c r="A121" s="63" t="s">
        <v>341</v>
      </c>
      <c r="B121" s="54" t="s">
        <v>342</v>
      </c>
      <c r="C121" s="53" t="s">
        <v>343</v>
      </c>
      <c r="D121" s="54" t="s">
        <v>174</v>
      </c>
      <c r="E121" s="54" t="s">
        <v>28</v>
      </c>
      <c r="F121" s="55">
        <v>15</v>
      </c>
      <c r="G121" s="56">
        <f>COMPOSICOES!G1116</f>
        <v>7210.84</v>
      </c>
      <c r="H121" s="64">
        <f t="shared" si="4"/>
        <v>108162.6</v>
      </c>
      <c r="K121" s="196"/>
      <c r="L121" s="197"/>
    </row>
    <row r="122" spans="1:12" ht="62" x14ac:dyDescent="0.35">
      <c r="A122" s="63" t="s">
        <v>344</v>
      </c>
      <c r="B122" s="54" t="s">
        <v>345</v>
      </c>
      <c r="C122" s="53" t="s">
        <v>346</v>
      </c>
      <c r="D122" s="54" t="s">
        <v>59</v>
      </c>
      <c r="E122" s="54" t="s">
        <v>28</v>
      </c>
      <c r="F122" s="55">
        <v>3</v>
      </c>
      <c r="G122" s="56">
        <f>COMPOSICOES!G1122</f>
        <v>9976.83</v>
      </c>
      <c r="H122" s="64">
        <f t="shared" si="4"/>
        <v>29930.489999999998</v>
      </c>
      <c r="K122" s="196"/>
      <c r="L122" s="197"/>
    </row>
    <row r="123" spans="1:12" ht="15" customHeight="1" x14ac:dyDescent="0.35">
      <c r="A123" s="258"/>
      <c r="B123" s="259"/>
      <c r="C123" s="259"/>
      <c r="D123" s="259"/>
      <c r="E123" s="259"/>
      <c r="F123" s="259"/>
      <c r="G123" s="259"/>
      <c r="H123" s="260"/>
    </row>
    <row r="124" spans="1:12" ht="15" customHeight="1" x14ac:dyDescent="0.35">
      <c r="A124" s="255" t="s">
        <v>833</v>
      </c>
      <c r="B124" s="256"/>
      <c r="C124" s="256"/>
      <c r="D124" s="256"/>
      <c r="E124" s="256"/>
      <c r="F124" s="256"/>
      <c r="G124" s="257"/>
      <c r="H124" s="65">
        <f>H13+H23+H82+H96+H101+H105+H112</f>
        <v>2501924.5565455621</v>
      </c>
    </row>
    <row r="125" spans="1:12" ht="15" customHeight="1" x14ac:dyDescent="0.35">
      <c r="A125" s="255" t="s">
        <v>834</v>
      </c>
      <c r="B125" s="256"/>
      <c r="C125" s="256"/>
      <c r="D125" s="256"/>
      <c r="E125" s="256"/>
      <c r="F125" s="256"/>
      <c r="G125" s="257"/>
      <c r="H125" s="65">
        <f>H124*0.299</f>
        <v>748075.44240712305</v>
      </c>
    </row>
    <row r="126" spans="1:12" ht="15" customHeight="1" x14ac:dyDescent="0.35">
      <c r="A126" s="255" t="s">
        <v>799</v>
      </c>
      <c r="B126" s="256"/>
      <c r="C126" s="256"/>
      <c r="D126" s="256"/>
      <c r="E126" s="256"/>
      <c r="F126" s="256"/>
      <c r="G126" s="257"/>
      <c r="H126" s="65">
        <f>H124+H125</f>
        <v>3249999.9989526849</v>
      </c>
    </row>
    <row r="127" spans="1:12" ht="15.5" x14ac:dyDescent="0.35">
      <c r="A127" s="66"/>
      <c r="B127" s="67"/>
      <c r="C127" s="67"/>
      <c r="D127" s="67"/>
      <c r="E127" s="67"/>
      <c r="F127" s="67"/>
      <c r="G127" s="67"/>
      <c r="H127" s="68"/>
    </row>
    <row r="128" spans="1:12" x14ac:dyDescent="0.35">
      <c r="A128" s="45"/>
      <c r="B128" s="46"/>
      <c r="C128" s="46"/>
      <c r="D128" s="46"/>
      <c r="E128" s="46"/>
      <c r="F128" s="46"/>
      <c r="G128" s="46"/>
      <c r="H128" s="47"/>
    </row>
    <row r="129" spans="1:8" x14ac:dyDescent="0.35">
      <c r="A129" s="45"/>
      <c r="B129" s="46"/>
      <c r="C129" s="46"/>
      <c r="D129" s="46"/>
      <c r="E129" s="46"/>
      <c r="F129" s="46"/>
      <c r="G129" s="46"/>
      <c r="H129" s="47"/>
    </row>
    <row r="130" spans="1:8" ht="15.5" x14ac:dyDescent="0.35">
      <c r="A130" s="246" t="s">
        <v>836</v>
      </c>
      <c r="B130" s="247"/>
      <c r="C130" s="247"/>
      <c r="D130" s="247"/>
      <c r="E130" s="247"/>
      <c r="F130" s="247"/>
      <c r="G130" s="247"/>
      <c r="H130" s="248"/>
    </row>
    <row r="131" spans="1:8" ht="15.5" x14ac:dyDescent="0.35">
      <c r="A131" s="66"/>
      <c r="B131" s="67"/>
      <c r="C131" s="67"/>
      <c r="D131" s="67"/>
      <c r="E131" s="67"/>
      <c r="F131" s="67"/>
      <c r="G131" s="67"/>
      <c r="H131" s="68"/>
    </row>
    <row r="132" spans="1:8" ht="15.5" x14ac:dyDescent="0.35">
      <c r="A132" s="66"/>
      <c r="B132" s="67"/>
      <c r="C132" s="67"/>
      <c r="D132" s="67"/>
      <c r="E132" s="67"/>
      <c r="F132" s="67"/>
      <c r="G132" s="67"/>
      <c r="H132" s="68"/>
    </row>
    <row r="133" spans="1:8" ht="15.5" x14ac:dyDescent="0.35">
      <c r="A133" s="66"/>
      <c r="B133" s="67"/>
      <c r="C133" s="67"/>
      <c r="D133" s="67"/>
      <c r="E133" s="67"/>
      <c r="F133" s="67"/>
      <c r="G133" s="67"/>
      <c r="H133" s="68"/>
    </row>
    <row r="134" spans="1:8" ht="15.5" x14ac:dyDescent="0.35">
      <c r="A134" s="66"/>
      <c r="B134" s="67"/>
      <c r="C134" s="67"/>
      <c r="D134" s="67"/>
      <c r="E134" s="67"/>
      <c r="F134" s="67"/>
      <c r="G134" s="67"/>
      <c r="H134" s="68"/>
    </row>
    <row r="135" spans="1:8" ht="15.5" x14ac:dyDescent="0.35">
      <c r="A135" s="66" t="s">
        <v>840</v>
      </c>
      <c r="B135" s="67"/>
      <c r="C135" s="67"/>
      <c r="D135" s="67"/>
      <c r="E135" s="67"/>
      <c r="F135" s="67" t="s">
        <v>840</v>
      </c>
      <c r="G135" s="67"/>
      <c r="H135" s="68"/>
    </row>
    <row r="136" spans="1:8" ht="15.5" x14ac:dyDescent="0.35">
      <c r="A136" s="69" t="s">
        <v>793</v>
      </c>
      <c r="B136" s="67"/>
      <c r="C136" s="67"/>
      <c r="D136" s="67"/>
      <c r="E136" s="67"/>
      <c r="F136" s="70" t="s">
        <v>792</v>
      </c>
      <c r="G136" s="67"/>
      <c r="H136" s="68"/>
    </row>
    <row r="137" spans="1:8" ht="15.5" x14ac:dyDescent="0.35">
      <c r="A137" s="69" t="s">
        <v>791</v>
      </c>
      <c r="B137" s="67"/>
      <c r="C137" s="67"/>
      <c r="D137" s="67"/>
      <c r="E137" s="67"/>
      <c r="F137" s="70" t="s">
        <v>790</v>
      </c>
      <c r="G137" s="67"/>
      <c r="H137" s="68"/>
    </row>
    <row r="138" spans="1:8" ht="15.5" x14ac:dyDescent="0.35">
      <c r="A138" s="69" t="s">
        <v>789</v>
      </c>
      <c r="B138" s="67"/>
      <c r="C138" s="67"/>
      <c r="D138" s="67"/>
      <c r="E138" s="67"/>
      <c r="F138" s="70" t="s">
        <v>788</v>
      </c>
      <c r="G138" s="67"/>
      <c r="H138" s="68"/>
    </row>
    <row r="139" spans="1:8" ht="16" thickBot="1" x14ac:dyDescent="0.4">
      <c r="A139" s="71" t="s">
        <v>787</v>
      </c>
      <c r="B139" s="72"/>
      <c r="C139" s="72"/>
      <c r="D139" s="72"/>
      <c r="E139" s="72"/>
      <c r="F139" s="72"/>
      <c r="G139" s="72"/>
      <c r="H139" s="73"/>
    </row>
  </sheetData>
  <mergeCells count="17">
    <mergeCell ref="B112:G112"/>
    <mergeCell ref="A130:H130"/>
    <mergeCell ref="A1:H7"/>
    <mergeCell ref="A9:H9"/>
    <mergeCell ref="A10:H10"/>
    <mergeCell ref="A124:G124"/>
    <mergeCell ref="A125:G125"/>
    <mergeCell ref="A126:G126"/>
    <mergeCell ref="A123:H123"/>
    <mergeCell ref="A8:H8"/>
    <mergeCell ref="A12:H12"/>
    <mergeCell ref="B13:G13"/>
    <mergeCell ref="B23:G23"/>
    <mergeCell ref="B82:G82"/>
    <mergeCell ref="B96:G96"/>
    <mergeCell ref="B101:G101"/>
    <mergeCell ref="B105:G105"/>
  </mergeCells>
  <conditionalFormatting sqref="L1:L124">
    <cfRule type="cellIs" dxfId="1" priority="2" operator="lessThan">
      <formula>0</formula>
    </cfRule>
  </conditionalFormatting>
  <conditionalFormatting sqref="L13:L123">
    <cfRule type="cellIs" dxfId="0" priority="1" operator="greaterThan">
      <formula>0</formula>
    </cfRule>
  </conditionalFormatting>
  <printOptions horizontalCentered="1" verticalCentered="1"/>
  <pageMargins left="0.51181102362204722" right="0.51181102362204722" top="0.51181102362204722" bottom="0.51181102362204722" header="0" footer="0"/>
  <pageSetup paperSize="9" scale="56" fitToWidth="2" fitToHeight="2" orientation="portrait" r:id="rId1"/>
  <headerFooter>
    <oddFooter>&amp;CAvenida Beta, Quadra 19, número 04, Loja 11, Sparta Center, Parque Atenas, São Luís, Maranhão
 CEP: 65.070-110 CNPJ: 00.175.218/0001-87
Contatos : (98) 98822-5608 - e-mail : abreu.empreendimentos@hotmail.com</oddFooter>
  </headerFooter>
  <rowBreaks count="2" manualBreakCount="2">
    <brk id="46" max="7" man="1"/>
    <brk id="86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outlinePr summaryBelow="0"/>
  </sheetPr>
  <dimension ref="A1:I1134"/>
  <sheetViews>
    <sheetView view="pageBreakPreview" topLeftCell="A724" zoomScale="85" zoomScaleNormal="100" zoomScaleSheetLayoutView="85" workbookViewId="0">
      <selection activeCell="B738" sqref="B738"/>
    </sheetView>
  </sheetViews>
  <sheetFormatPr defaultRowHeight="14.5" x14ac:dyDescent="0.35"/>
  <cols>
    <col min="1" max="1" width="10.36328125" customWidth="1"/>
    <col min="2" max="2" width="45.81640625" customWidth="1"/>
    <col min="3" max="3" width="15.453125" customWidth="1"/>
    <col min="4" max="4" width="6.08984375" customWidth="1"/>
    <col min="5" max="5" width="12.453125" customWidth="1"/>
    <col min="6" max="7" width="15.1796875" bestFit="1" customWidth="1"/>
    <col min="9" max="9" width="12.453125" customWidth="1"/>
  </cols>
  <sheetData>
    <row r="1" spans="1:7" x14ac:dyDescent="0.35">
      <c r="A1" s="238"/>
      <c r="B1" s="239"/>
      <c r="C1" s="239"/>
      <c r="D1" s="239"/>
      <c r="E1" s="239"/>
      <c r="F1" s="239"/>
      <c r="G1" s="240"/>
    </row>
    <row r="2" spans="1:7" x14ac:dyDescent="0.35">
      <c r="A2" s="241"/>
      <c r="B2" s="242"/>
      <c r="C2" s="242"/>
      <c r="D2" s="242"/>
      <c r="E2" s="242"/>
      <c r="F2" s="242"/>
      <c r="G2" s="243"/>
    </row>
    <row r="3" spans="1:7" x14ac:dyDescent="0.35">
      <c r="A3" s="241"/>
      <c r="B3" s="242"/>
      <c r="C3" s="242"/>
      <c r="D3" s="242"/>
      <c r="E3" s="242"/>
      <c r="F3" s="242"/>
      <c r="G3" s="243"/>
    </row>
    <row r="4" spans="1:7" x14ac:dyDescent="0.35">
      <c r="A4" s="241"/>
      <c r="B4" s="242"/>
      <c r="C4" s="242"/>
      <c r="D4" s="242"/>
      <c r="E4" s="242"/>
      <c r="F4" s="242"/>
      <c r="G4" s="243"/>
    </row>
    <row r="5" spans="1:7" x14ac:dyDescent="0.35">
      <c r="A5" s="241"/>
      <c r="B5" s="242"/>
      <c r="C5" s="242"/>
      <c r="D5" s="242"/>
      <c r="E5" s="242"/>
      <c r="F5" s="242"/>
      <c r="G5" s="243"/>
    </row>
    <row r="6" spans="1:7" x14ac:dyDescent="0.35">
      <c r="A6" s="241"/>
      <c r="B6" s="242"/>
      <c r="C6" s="242"/>
      <c r="D6" s="242"/>
      <c r="E6" s="242"/>
      <c r="F6" s="242"/>
      <c r="G6" s="243"/>
    </row>
    <row r="7" spans="1:7" ht="15" thickBot="1" x14ac:dyDescent="0.4">
      <c r="A7" s="249"/>
      <c r="B7" s="250"/>
      <c r="C7" s="250"/>
      <c r="D7" s="250"/>
      <c r="E7" s="250"/>
      <c r="F7" s="250"/>
      <c r="G7" s="251"/>
    </row>
    <row r="8" spans="1:7" x14ac:dyDescent="0.35">
      <c r="A8" s="238"/>
      <c r="B8" s="239"/>
      <c r="C8" s="239"/>
      <c r="D8" s="239"/>
      <c r="E8" s="239"/>
      <c r="F8" s="239"/>
      <c r="G8" s="240"/>
    </row>
    <row r="9" spans="1:7" x14ac:dyDescent="0.35">
      <c r="A9" s="267" t="s">
        <v>841</v>
      </c>
      <c r="B9" s="268"/>
      <c r="C9" s="268"/>
      <c r="D9" s="268"/>
      <c r="E9" s="268"/>
      <c r="F9" s="268"/>
      <c r="G9" s="269"/>
    </row>
    <row r="10" spans="1:7" ht="15.5" x14ac:dyDescent="0.35">
      <c r="A10" s="66"/>
      <c r="B10" s="67"/>
      <c r="C10" s="67"/>
      <c r="D10" s="67"/>
      <c r="E10" s="67"/>
      <c r="F10" s="67"/>
      <c r="G10" s="68"/>
    </row>
    <row r="11" spans="1:7" ht="16" thickBot="1" x14ac:dyDescent="0.4">
      <c r="A11" s="85"/>
      <c r="B11" s="86"/>
      <c r="C11" s="86"/>
      <c r="D11" s="86"/>
      <c r="E11" s="274"/>
      <c r="F11" s="274"/>
      <c r="G11" s="275"/>
    </row>
    <row r="12" spans="1:7" ht="32" customHeight="1" x14ac:dyDescent="0.35">
      <c r="A12" s="270" t="s">
        <v>347</v>
      </c>
      <c r="B12" s="271"/>
      <c r="C12" s="271"/>
      <c r="D12" s="271"/>
      <c r="E12" s="271"/>
      <c r="F12" s="271"/>
      <c r="G12" s="272"/>
    </row>
    <row r="13" spans="1:7" ht="15" customHeight="1" x14ac:dyDescent="0.35">
      <c r="A13" s="276" t="s">
        <v>348</v>
      </c>
      <c r="B13" s="277"/>
      <c r="C13" s="74" t="s">
        <v>19</v>
      </c>
      <c r="D13" s="74" t="s">
        <v>20</v>
      </c>
      <c r="E13" s="74" t="s">
        <v>349</v>
      </c>
      <c r="F13" s="74" t="s">
        <v>350</v>
      </c>
      <c r="G13" s="82" t="s">
        <v>351</v>
      </c>
    </row>
    <row r="14" spans="1:7" ht="15" customHeight="1" x14ac:dyDescent="0.35">
      <c r="A14" s="83" t="s">
        <v>352</v>
      </c>
      <c r="B14" s="76" t="s">
        <v>353</v>
      </c>
      <c r="C14" s="75" t="s">
        <v>27</v>
      </c>
      <c r="D14" s="75" t="s">
        <v>32</v>
      </c>
      <c r="E14" s="81">
        <v>5.03</v>
      </c>
      <c r="F14" s="91">
        <v>0.94</v>
      </c>
      <c r="G14" s="92">
        <f>E14*F14</f>
        <v>4.7282000000000002</v>
      </c>
    </row>
    <row r="15" spans="1:7" ht="15" customHeight="1" x14ac:dyDescent="0.35">
      <c r="A15" s="83" t="s">
        <v>354</v>
      </c>
      <c r="B15" s="76" t="s">
        <v>355</v>
      </c>
      <c r="C15" s="75" t="s">
        <v>27</v>
      </c>
      <c r="D15" s="75" t="s">
        <v>32</v>
      </c>
      <c r="E15" s="81">
        <v>5.03</v>
      </c>
      <c r="F15" s="91">
        <v>0.56000000000000005</v>
      </c>
      <c r="G15" s="92">
        <f>E15*F15</f>
        <v>2.8168000000000002</v>
      </c>
    </row>
    <row r="16" spans="1:7" ht="15" customHeight="1" x14ac:dyDescent="0.35">
      <c r="A16" s="85"/>
      <c r="B16" s="86"/>
      <c r="C16" s="86"/>
      <c r="D16" s="86"/>
      <c r="E16" s="278" t="s">
        <v>356</v>
      </c>
      <c r="F16" s="278"/>
      <c r="G16" s="87">
        <f>G14+G15</f>
        <v>7.5449999999999999</v>
      </c>
    </row>
    <row r="17" spans="1:7" ht="15" customHeight="1" x14ac:dyDescent="0.35">
      <c r="A17" s="276" t="s">
        <v>357</v>
      </c>
      <c r="B17" s="277"/>
      <c r="C17" s="74" t="s">
        <v>19</v>
      </c>
      <c r="D17" s="74" t="s">
        <v>20</v>
      </c>
      <c r="E17" s="74" t="s">
        <v>349</v>
      </c>
      <c r="F17" s="74" t="s">
        <v>350</v>
      </c>
      <c r="G17" s="82" t="s">
        <v>351</v>
      </c>
    </row>
    <row r="18" spans="1:7" ht="15" customHeight="1" x14ac:dyDescent="0.35">
      <c r="A18" s="83" t="s">
        <v>358</v>
      </c>
      <c r="B18" s="199" t="s">
        <v>359</v>
      </c>
      <c r="C18" s="75" t="s">
        <v>27</v>
      </c>
      <c r="D18" s="75" t="s">
        <v>32</v>
      </c>
      <c r="E18" s="81">
        <v>10.025665</v>
      </c>
      <c r="F18" s="91">
        <v>10.48</v>
      </c>
      <c r="G18" s="92">
        <f>E18*F18</f>
        <v>105.0689692</v>
      </c>
    </row>
    <row r="19" spans="1:7" ht="15" customHeight="1" x14ac:dyDescent="0.35">
      <c r="A19" s="198" t="s">
        <v>360</v>
      </c>
      <c r="B19" s="199" t="s">
        <v>918</v>
      </c>
      <c r="C19" s="200" t="s">
        <v>27</v>
      </c>
      <c r="D19" s="200" t="s">
        <v>32</v>
      </c>
      <c r="E19" s="201">
        <v>0.35</v>
      </c>
      <c r="F19" s="202">
        <f>F780</f>
        <v>22.87</v>
      </c>
      <c r="G19" s="203">
        <f>E19*F19</f>
        <v>8.0045000000000002</v>
      </c>
    </row>
    <row r="20" spans="1:7" ht="15" customHeight="1" x14ac:dyDescent="0.35">
      <c r="A20" s="83" t="s">
        <v>361</v>
      </c>
      <c r="B20" s="199" t="s">
        <v>362</v>
      </c>
      <c r="C20" s="75" t="s">
        <v>27</v>
      </c>
      <c r="D20" s="75" t="s">
        <v>32</v>
      </c>
      <c r="E20" s="81">
        <v>5.0128329999999997</v>
      </c>
      <c r="F20" s="91">
        <v>14.87</v>
      </c>
      <c r="G20" s="92">
        <f>E20*F20</f>
        <v>74.54082670999999</v>
      </c>
    </row>
    <row r="21" spans="1:7" ht="15" customHeight="1" x14ac:dyDescent="0.35">
      <c r="A21" s="85"/>
      <c r="B21" s="86"/>
      <c r="C21" s="86"/>
      <c r="D21" s="86"/>
      <c r="E21" s="278" t="s">
        <v>363</v>
      </c>
      <c r="F21" s="278"/>
      <c r="G21" s="87">
        <f>G18+G19+G20</f>
        <v>187.61429591000001</v>
      </c>
    </row>
    <row r="22" spans="1:7" ht="15" customHeight="1" thickBot="1" x14ac:dyDescent="0.4">
      <c r="A22" s="88"/>
      <c r="B22" s="89"/>
      <c r="C22" s="89"/>
      <c r="D22" s="89"/>
      <c r="E22" s="282" t="s">
        <v>364</v>
      </c>
      <c r="F22" s="282"/>
      <c r="G22" s="90">
        <f>G16+G21</f>
        <v>195.15929591</v>
      </c>
    </row>
    <row r="23" spans="1:7" ht="10" customHeight="1" x14ac:dyDescent="0.35">
      <c r="A23" s="85"/>
      <c r="B23" s="86"/>
      <c r="C23" s="86"/>
      <c r="D23" s="86"/>
      <c r="E23" s="274"/>
      <c r="F23" s="274"/>
      <c r="G23" s="275"/>
    </row>
    <row r="24" spans="1:7" ht="20" customHeight="1" x14ac:dyDescent="0.35">
      <c r="A24" s="279" t="s">
        <v>365</v>
      </c>
      <c r="B24" s="280"/>
      <c r="C24" s="280"/>
      <c r="D24" s="280"/>
      <c r="E24" s="280"/>
      <c r="F24" s="280"/>
      <c r="G24" s="281"/>
    </row>
    <row r="25" spans="1:7" ht="15" customHeight="1" x14ac:dyDescent="0.35">
      <c r="A25" s="276" t="s">
        <v>357</v>
      </c>
      <c r="B25" s="277"/>
      <c r="C25" s="74" t="s">
        <v>19</v>
      </c>
      <c r="D25" s="74" t="s">
        <v>20</v>
      </c>
      <c r="E25" s="74" t="s">
        <v>349</v>
      </c>
      <c r="F25" s="74" t="s">
        <v>350</v>
      </c>
      <c r="G25" s="82" t="s">
        <v>351</v>
      </c>
    </row>
    <row r="26" spans="1:7" ht="15" customHeight="1" x14ac:dyDescent="0.35">
      <c r="A26" s="83" t="s">
        <v>366</v>
      </c>
      <c r="B26" s="199" t="s">
        <v>367</v>
      </c>
      <c r="C26" s="75" t="s">
        <v>27</v>
      </c>
      <c r="D26" s="75" t="s">
        <v>32</v>
      </c>
      <c r="E26" s="81">
        <v>1.9971719999999999</v>
      </c>
      <c r="F26" s="78">
        <v>14.87</v>
      </c>
      <c r="G26" s="84">
        <f>E26*F26</f>
        <v>29.697947639999999</v>
      </c>
    </row>
    <row r="27" spans="1:7" ht="15" customHeight="1" x14ac:dyDescent="0.35">
      <c r="A27" s="83" t="s">
        <v>368</v>
      </c>
      <c r="B27" s="199" t="s">
        <v>369</v>
      </c>
      <c r="C27" s="75" t="s">
        <v>27</v>
      </c>
      <c r="D27" s="75" t="s">
        <v>32</v>
      </c>
      <c r="E27" s="81">
        <v>0.99858599999999997</v>
      </c>
      <c r="F27" s="78">
        <v>14.2</v>
      </c>
      <c r="G27" s="84">
        <f>E27*F27</f>
        <v>14.179921199999999</v>
      </c>
    </row>
    <row r="28" spans="1:7" ht="15" customHeight="1" x14ac:dyDescent="0.35">
      <c r="A28" s="85"/>
      <c r="B28" s="86"/>
      <c r="C28" s="86"/>
      <c r="D28" s="86"/>
      <c r="E28" s="278" t="s">
        <v>363</v>
      </c>
      <c r="F28" s="278"/>
      <c r="G28" s="87">
        <f>G26+G27</f>
        <v>43.877868839999998</v>
      </c>
    </row>
    <row r="29" spans="1:7" ht="15" customHeight="1" x14ac:dyDescent="0.35">
      <c r="A29" s="276" t="s">
        <v>370</v>
      </c>
      <c r="B29" s="277"/>
      <c r="C29" s="74" t="s">
        <v>19</v>
      </c>
      <c r="D29" s="74" t="s">
        <v>20</v>
      </c>
      <c r="E29" s="74" t="s">
        <v>349</v>
      </c>
      <c r="F29" s="74" t="s">
        <v>350</v>
      </c>
      <c r="G29" s="82" t="s">
        <v>351</v>
      </c>
    </row>
    <row r="30" spans="1:7" ht="15" customHeight="1" x14ac:dyDescent="0.35">
      <c r="A30" s="83" t="s">
        <v>371</v>
      </c>
      <c r="B30" s="76" t="s">
        <v>372</v>
      </c>
      <c r="C30" s="75" t="s">
        <v>27</v>
      </c>
      <c r="D30" s="75" t="s">
        <v>32</v>
      </c>
      <c r="E30" s="81">
        <v>0.99858599999999997</v>
      </c>
      <c r="F30" s="78">
        <v>97.51</v>
      </c>
      <c r="G30" s="84">
        <f>E30*F30</f>
        <v>97.372120859999995</v>
      </c>
    </row>
    <row r="31" spans="1:7" ht="15" customHeight="1" x14ac:dyDescent="0.35">
      <c r="A31" s="85"/>
      <c r="B31" s="86"/>
      <c r="C31" s="86"/>
      <c r="D31" s="86"/>
      <c r="E31" s="278" t="s">
        <v>373</v>
      </c>
      <c r="F31" s="278"/>
      <c r="G31" s="87">
        <f>G30</f>
        <v>97.372120859999995</v>
      </c>
    </row>
    <row r="32" spans="1:7" ht="15" customHeight="1" x14ac:dyDescent="0.35">
      <c r="A32" s="85"/>
      <c r="B32" s="86"/>
      <c r="C32" s="86"/>
      <c r="D32" s="86"/>
      <c r="E32" s="273" t="s">
        <v>364</v>
      </c>
      <c r="F32" s="273"/>
      <c r="G32" s="94">
        <f>G28+G31</f>
        <v>141.24998969999999</v>
      </c>
    </row>
    <row r="33" spans="1:7" ht="10" customHeight="1" x14ac:dyDescent="0.35">
      <c r="A33" s="85"/>
      <c r="B33" s="86"/>
      <c r="C33" s="86"/>
      <c r="D33" s="86"/>
      <c r="E33" s="274"/>
      <c r="F33" s="274"/>
      <c r="G33" s="275"/>
    </row>
    <row r="34" spans="1:7" ht="20" customHeight="1" x14ac:dyDescent="0.35">
      <c r="A34" s="279" t="s">
        <v>374</v>
      </c>
      <c r="B34" s="280"/>
      <c r="C34" s="280"/>
      <c r="D34" s="280"/>
      <c r="E34" s="280"/>
      <c r="F34" s="280"/>
      <c r="G34" s="281"/>
    </row>
    <row r="35" spans="1:7" ht="15" customHeight="1" x14ac:dyDescent="0.35">
      <c r="A35" s="276" t="s">
        <v>357</v>
      </c>
      <c r="B35" s="277"/>
      <c r="C35" s="74" t="s">
        <v>19</v>
      </c>
      <c r="D35" s="74" t="s">
        <v>20</v>
      </c>
      <c r="E35" s="74" t="s">
        <v>349</v>
      </c>
      <c r="F35" s="74" t="s">
        <v>350</v>
      </c>
      <c r="G35" s="82" t="s">
        <v>351</v>
      </c>
    </row>
    <row r="36" spans="1:7" ht="15" customHeight="1" x14ac:dyDescent="0.35">
      <c r="A36" s="83" t="s">
        <v>366</v>
      </c>
      <c r="B36" s="199" t="s">
        <v>367</v>
      </c>
      <c r="C36" s="75" t="s">
        <v>27</v>
      </c>
      <c r="D36" s="75" t="s">
        <v>32</v>
      </c>
      <c r="E36" s="77">
        <v>1.9971719999999999</v>
      </c>
      <c r="F36" s="78">
        <v>14.87</v>
      </c>
      <c r="G36" s="84">
        <v>29.7</v>
      </c>
    </row>
    <row r="37" spans="1:7" ht="15" customHeight="1" x14ac:dyDescent="0.35">
      <c r="A37" s="83" t="s">
        <v>368</v>
      </c>
      <c r="B37" s="199" t="s">
        <v>369</v>
      </c>
      <c r="C37" s="75" t="s">
        <v>27</v>
      </c>
      <c r="D37" s="75" t="s">
        <v>32</v>
      </c>
      <c r="E37" s="77">
        <v>0.99858599999999997</v>
      </c>
      <c r="F37" s="78">
        <v>14.2</v>
      </c>
      <c r="G37" s="84">
        <v>14.18</v>
      </c>
    </row>
    <row r="38" spans="1:7" ht="15" customHeight="1" x14ac:dyDescent="0.35">
      <c r="A38" s="85"/>
      <c r="B38" s="86"/>
      <c r="C38" s="86"/>
      <c r="D38" s="86"/>
      <c r="E38" s="278" t="s">
        <v>363</v>
      </c>
      <c r="F38" s="278"/>
      <c r="G38" s="87">
        <f>G36+G37</f>
        <v>43.879999999999995</v>
      </c>
    </row>
    <row r="39" spans="1:7" ht="15" customHeight="1" x14ac:dyDescent="0.35">
      <c r="A39" s="276" t="s">
        <v>370</v>
      </c>
      <c r="B39" s="277"/>
      <c r="C39" s="74" t="s">
        <v>19</v>
      </c>
      <c r="D39" s="74" t="s">
        <v>20</v>
      </c>
      <c r="E39" s="74" t="s">
        <v>349</v>
      </c>
      <c r="F39" s="74" t="s">
        <v>350</v>
      </c>
      <c r="G39" s="82" t="s">
        <v>351</v>
      </c>
    </row>
    <row r="40" spans="1:7" ht="15" customHeight="1" x14ac:dyDescent="0.35">
      <c r="A40" s="83" t="s">
        <v>371</v>
      </c>
      <c r="B40" s="76" t="s">
        <v>372</v>
      </c>
      <c r="C40" s="75" t="s">
        <v>27</v>
      </c>
      <c r="D40" s="75" t="s">
        <v>32</v>
      </c>
      <c r="E40" s="77">
        <v>0.99858599999999997</v>
      </c>
      <c r="F40" s="78">
        <v>97.51</v>
      </c>
      <c r="G40" s="84">
        <v>97.37</v>
      </c>
    </row>
    <row r="41" spans="1:7" ht="15" customHeight="1" x14ac:dyDescent="0.35">
      <c r="A41" s="85"/>
      <c r="B41" s="86"/>
      <c r="C41" s="86"/>
      <c r="D41" s="86"/>
      <c r="E41" s="278" t="s">
        <v>373</v>
      </c>
      <c r="F41" s="278"/>
      <c r="G41" s="87">
        <f>G40</f>
        <v>97.37</v>
      </c>
    </row>
    <row r="42" spans="1:7" ht="15" customHeight="1" x14ac:dyDescent="0.35">
      <c r="A42" s="85"/>
      <c r="B42" s="86"/>
      <c r="C42" s="86"/>
      <c r="D42" s="86"/>
      <c r="E42" s="273" t="s">
        <v>364</v>
      </c>
      <c r="F42" s="273"/>
      <c r="G42" s="94">
        <f>G38+G41</f>
        <v>141.25</v>
      </c>
    </row>
    <row r="43" spans="1:7" ht="10" customHeight="1" x14ac:dyDescent="0.35">
      <c r="A43" s="85"/>
      <c r="B43" s="86"/>
      <c r="C43" s="86"/>
      <c r="D43" s="86"/>
      <c r="E43" s="274"/>
      <c r="F43" s="274"/>
      <c r="G43" s="275"/>
    </row>
    <row r="44" spans="1:7" ht="20" customHeight="1" x14ac:dyDescent="0.35">
      <c r="A44" s="279" t="s">
        <v>375</v>
      </c>
      <c r="B44" s="280"/>
      <c r="C44" s="280"/>
      <c r="D44" s="280"/>
      <c r="E44" s="280"/>
      <c r="F44" s="280"/>
      <c r="G44" s="281"/>
    </row>
    <row r="45" spans="1:7" ht="15" customHeight="1" x14ac:dyDescent="0.35">
      <c r="A45" s="276" t="s">
        <v>376</v>
      </c>
      <c r="B45" s="277"/>
      <c r="C45" s="74" t="s">
        <v>19</v>
      </c>
      <c r="D45" s="74" t="s">
        <v>20</v>
      </c>
      <c r="E45" s="74" t="s">
        <v>349</v>
      </c>
      <c r="F45" s="74" t="s">
        <v>350</v>
      </c>
      <c r="G45" s="82" t="s">
        <v>351</v>
      </c>
    </row>
    <row r="46" spans="1:7" ht="15" customHeight="1" x14ac:dyDescent="0.35">
      <c r="A46" s="83" t="s">
        <v>377</v>
      </c>
      <c r="B46" s="76" t="s">
        <v>378</v>
      </c>
      <c r="C46" s="75" t="s">
        <v>27</v>
      </c>
      <c r="D46" s="75" t="s">
        <v>39</v>
      </c>
      <c r="E46" s="77">
        <v>5.0000000000000001E-4</v>
      </c>
      <c r="F46" s="78">
        <v>11761.06</v>
      </c>
      <c r="G46" s="84">
        <f>E46*F46</f>
        <v>5.8805300000000003</v>
      </c>
    </row>
    <row r="47" spans="1:7" ht="15" customHeight="1" x14ac:dyDescent="0.35">
      <c r="A47" s="85"/>
      <c r="B47" s="86"/>
      <c r="C47" s="86"/>
      <c r="D47" s="86"/>
      <c r="E47" s="278" t="s">
        <v>379</v>
      </c>
      <c r="F47" s="278"/>
      <c r="G47" s="87">
        <f>G46</f>
        <v>5.8805300000000003</v>
      </c>
    </row>
    <row r="48" spans="1:7" ht="15" customHeight="1" x14ac:dyDescent="0.35">
      <c r="A48" s="276" t="s">
        <v>357</v>
      </c>
      <c r="B48" s="277"/>
      <c r="C48" s="74" t="s">
        <v>19</v>
      </c>
      <c r="D48" s="74" t="s">
        <v>20</v>
      </c>
      <c r="E48" s="74" t="s">
        <v>349</v>
      </c>
      <c r="F48" s="74" t="s">
        <v>350</v>
      </c>
      <c r="G48" s="82" t="s">
        <v>351</v>
      </c>
    </row>
    <row r="49" spans="1:7" ht="15" customHeight="1" x14ac:dyDescent="0.35">
      <c r="A49" s="83" t="s">
        <v>366</v>
      </c>
      <c r="B49" s="199" t="s">
        <v>367</v>
      </c>
      <c r="C49" s="75" t="s">
        <v>27</v>
      </c>
      <c r="D49" s="75" t="s">
        <v>32</v>
      </c>
      <c r="E49" s="77">
        <v>0.61632799999999999</v>
      </c>
      <c r="F49" s="78">
        <v>14.87</v>
      </c>
      <c r="G49" s="84">
        <f>E49*F49</f>
        <v>9.1647973599999997</v>
      </c>
    </row>
    <row r="50" spans="1:7" ht="15" customHeight="1" x14ac:dyDescent="0.35">
      <c r="A50" s="83" t="s">
        <v>368</v>
      </c>
      <c r="B50" s="199" t="s">
        <v>369</v>
      </c>
      <c r="C50" s="75" t="s">
        <v>27</v>
      </c>
      <c r="D50" s="75" t="s">
        <v>32</v>
      </c>
      <c r="E50" s="77">
        <v>0.30816399999999999</v>
      </c>
      <c r="F50" s="78">
        <v>14.2</v>
      </c>
      <c r="G50" s="84">
        <f>E50*F50</f>
        <v>4.3759287999999996</v>
      </c>
    </row>
    <row r="51" spans="1:7" ht="15" customHeight="1" x14ac:dyDescent="0.35">
      <c r="A51" s="85"/>
      <c r="B51" s="86"/>
      <c r="C51" s="86"/>
      <c r="D51" s="86"/>
      <c r="E51" s="278" t="s">
        <v>363</v>
      </c>
      <c r="F51" s="278"/>
      <c r="G51" s="87">
        <v>13.54</v>
      </c>
    </row>
    <row r="52" spans="1:7" ht="15" customHeight="1" x14ac:dyDescent="0.35">
      <c r="A52" s="276" t="s">
        <v>370</v>
      </c>
      <c r="B52" s="277"/>
      <c r="C52" s="74" t="s">
        <v>19</v>
      </c>
      <c r="D52" s="74" t="s">
        <v>20</v>
      </c>
      <c r="E52" s="74" t="s">
        <v>349</v>
      </c>
      <c r="F52" s="74" t="s">
        <v>350</v>
      </c>
      <c r="G52" s="82" t="s">
        <v>351</v>
      </c>
    </row>
    <row r="53" spans="1:7" ht="15" customHeight="1" x14ac:dyDescent="0.35">
      <c r="A53" s="83" t="s">
        <v>371</v>
      </c>
      <c r="B53" s="76" t="s">
        <v>372</v>
      </c>
      <c r="C53" s="75" t="s">
        <v>27</v>
      </c>
      <c r="D53" s="75" t="s">
        <v>32</v>
      </c>
      <c r="E53" s="77">
        <v>0.30816399999999999</v>
      </c>
      <c r="F53" s="78">
        <v>97.51</v>
      </c>
      <c r="G53" s="84">
        <f>E53*F53</f>
        <v>30.049071640000001</v>
      </c>
    </row>
    <row r="54" spans="1:7" ht="15" customHeight="1" x14ac:dyDescent="0.35">
      <c r="A54" s="85"/>
      <c r="B54" s="86"/>
      <c r="C54" s="86"/>
      <c r="D54" s="86"/>
      <c r="E54" s="278" t="s">
        <v>373</v>
      </c>
      <c r="F54" s="278"/>
      <c r="G54" s="87">
        <f>G53</f>
        <v>30.049071640000001</v>
      </c>
    </row>
    <row r="55" spans="1:7" ht="15" customHeight="1" x14ac:dyDescent="0.35">
      <c r="A55" s="85"/>
      <c r="B55" s="86"/>
      <c r="C55" s="86"/>
      <c r="D55" s="86"/>
      <c r="E55" s="273" t="s">
        <v>364</v>
      </c>
      <c r="F55" s="273"/>
      <c r="G55" s="94">
        <f>G47+G51+G54</f>
        <v>49.46960164</v>
      </c>
    </row>
    <row r="56" spans="1:7" ht="10" customHeight="1" thickBot="1" x14ac:dyDescent="0.4">
      <c r="A56" s="85"/>
      <c r="B56" s="86"/>
      <c r="C56" s="86"/>
      <c r="D56" s="86"/>
      <c r="E56" s="274"/>
      <c r="F56" s="274"/>
      <c r="G56" s="275"/>
    </row>
    <row r="57" spans="1:7" ht="20" customHeight="1" x14ac:dyDescent="0.35">
      <c r="A57" s="270" t="s">
        <v>380</v>
      </c>
      <c r="B57" s="271"/>
      <c r="C57" s="271"/>
      <c r="D57" s="271"/>
      <c r="E57" s="271"/>
      <c r="F57" s="271"/>
      <c r="G57" s="272"/>
    </row>
    <row r="58" spans="1:7" ht="15" customHeight="1" x14ac:dyDescent="0.35">
      <c r="A58" s="276" t="s">
        <v>370</v>
      </c>
      <c r="B58" s="277"/>
      <c r="C58" s="74" t="s">
        <v>19</v>
      </c>
      <c r="D58" s="74" t="s">
        <v>20</v>
      </c>
      <c r="E58" s="74" t="s">
        <v>349</v>
      </c>
      <c r="F58" s="74" t="s">
        <v>350</v>
      </c>
      <c r="G58" s="82" t="s">
        <v>351</v>
      </c>
    </row>
    <row r="59" spans="1:7" ht="15" customHeight="1" x14ac:dyDescent="0.35">
      <c r="A59" s="83" t="s">
        <v>41</v>
      </c>
      <c r="B59" s="76" t="s">
        <v>42</v>
      </c>
      <c r="C59" s="75" t="s">
        <v>27</v>
      </c>
      <c r="D59" s="75" t="s">
        <v>28</v>
      </c>
      <c r="E59" s="77">
        <v>1</v>
      </c>
      <c r="F59" s="78">
        <v>536.80999999999995</v>
      </c>
      <c r="G59" s="84">
        <f>E59*F59</f>
        <v>536.80999999999995</v>
      </c>
    </row>
    <row r="60" spans="1:7" ht="15" customHeight="1" x14ac:dyDescent="0.35">
      <c r="A60" s="85"/>
      <c r="B60" s="86"/>
      <c r="C60" s="86"/>
      <c r="D60" s="86"/>
      <c r="E60" s="278" t="s">
        <v>373</v>
      </c>
      <c r="F60" s="278"/>
      <c r="G60" s="87">
        <f>G59</f>
        <v>536.80999999999995</v>
      </c>
    </row>
    <row r="61" spans="1:7" ht="15" customHeight="1" x14ac:dyDescent="0.35">
      <c r="A61" s="85"/>
      <c r="B61" s="86"/>
      <c r="C61" s="86"/>
      <c r="D61" s="86"/>
      <c r="E61" s="273" t="s">
        <v>364</v>
      </c>
      <c r="F61" s="273"/>
      <c r="G61" s="94">
        <f>G60</f>
        <v>536.80999999999995</v>
      </c>
    </row>
    <row r="62" spans="1:7" ht="10" customHeight="1" thickBot="1" x14ac:dyDescent="0.4">
      <c r="A62" s="85"/>
      <c r="B62" s="86"/>
      <c r="C62" s="86"/>
      <c r="D62" s="86"/>
      <c r="E62" s="274"/>
      <c r="F62" s="274"/>
      <c r="G62" s="275"/>
    </row>
    <row r="63" spans="1:7" ht="20" customHeight="1" x14ac:dyDescent="0.35">
      <c r="A63" s="270" t="s">
        <v>381</v>
      </c>
      <c r="B63" s="271"/>
      <c r="C63" s="271"/>
      <c r="D63" s="271"/>
      <c r="E63" s="271"/>
      <c r="F63" s="271"/>
      <c r="G63" s="272"/>
    </row>
    <row r="64" spans="1:7" ht="15" customHeight="1" x14ac:dyDescent="0.35">
      <c r="A64" s="276" t="s">
        <v>370</v>
      </c>
      <c r="B64" s="277"/>
      <c r="C64" s="74" t="s">
        <v>19</v>
      </c>
      <c r="D64" s="74" t="s">
        <v>20</v>
      </c>
      <c r="E64" s="74" t="s">
        <v>349</v>
      </c>
      <c r="F64" s="74" t="s">
        <v>350</v>
      </c>
      <c r="G64" s="82" t="s">
        <v>351</v>
      </c>
    </row>
    <row r="65" spans="1:7" ht="15" customHeight="1" x14ac:dyDescent="0.35">
      <c r="A65" s="83" t="s">
        <v>44</v>
      </c>
      <c r="B65" s="76" t="s">
        <v>45</v>
      </c>
      <c r="C65" s="75" t="s">
        <v>27</v>
      </c>
      <c r="D65" s="75" t="s">
        <v>28</v>
      </c>
      <c r="E65" s="77">
        <v>1</v>
      </c>
      <c r="F65" s="78">
        <v>33.22</v>
      </c>
      <c r="G65" s="84">
        <f>E65*F65</f>
        <v>33.22</v>
      </c>
    </row>
    <row r="66" spans="1:7" ht="15" customHeight="1" x14ac:dyDescent="0.35">
      <c r="A66" s="85"/>
      <c r="B66" s="86"/>
      <c r="C66" s="86"/>
      <c r="D66" s="86"/>
      <c r="E66" s="278" t="s">
        <v>373</v>
      </c>
      <c r="F66" s="278"/>
      <c r="G66" s="87">
        <f>G65</f>
        <v>33.22</v>
      </c>
    </row>
    <row r="67" spans="1:7" ht="15" customHeight="1" x14ac:dyDescent="0.35">
      <c r="A67" s="85"/>
      <c r="B67" s="86"/>
      <c r="C67" s="86"/>
      <c r="D67" s="86"/>
      <c r="E67" s="273" t="s">
        <v>364</v>
      </c>
      <c r="F67" s="273"/>
      <c r="G67" s="94">
        <f>G66</f>
        <v>33.22</v>
      </c>
    </row>
    <row r="68" spans="1:7" ht="10" customHeight="1" thickBot="1" x14ac:dyDescent="0.4">
      <c r="A68" s="85"/>
      <c r="B68" s="86"/>
      <c r="C68" s="86"/>
      <c r="D68" s="86"/>
      <c r="E68" s="274"/>
      <c r="F68" s="274"/>
      <c r="G68" s="275"/>
    </row>
    <row r="69" spans="1:7" ht="20" customHeight="1" x14ac:dyDescent="0.35">
      <c r="A69" s="270" t="s">
        <v>382</v>
      </c>
      <c r="B69" s="271"/>
      <c r="C69" s="271"/>
      <c r="D69" s="271"/>
      <c r="E69" s="271"/>
      <c r="F69" s="271"/>
      <c r="G69" s="272"/>
    </row>
    <row r="70" spans="1:7" ht="15" customHeight="1" x14ac:dyDescent="0.35">
      <c r="A70" s="276" t="s">
        <v>376</v>
      </c>
      <c r="B70" s="277"/>
      <c r="C70" s="74" t="s">
        <v>19</v>
      </c>
      <c r="D70" s="74" t="s">
        <v>20</v>
      </c>
      <c r="E70" s="74" t="s">
        <v>349</v>
      </c>
      <c r="F70" s="74" t="s">
        <v>350</v>
      </c>
      <c r="G70" s="82" t="s">
        <v>351</v>
      </c>
    </row>
    <row r="71" spans="1:7" ht="15" customHeight="1" x14ac:dyDescent="0.35">
      <c r="A71" s="83" t="s">
        <v>383</v>
      </c>
      <c r="B71" s="76" t="s">
        <v>384</v>
      </c>
      <c r="C71" s="75" t="s">
        <v>27</v>
      </c>
      <c r="D71" s="75" t="s">
        <v>28</v>
      </c>
      <c r="E71" s="77">
        <v>7.4999999999999993E-5</v>
      </c>
      <c r="F71" s="78">
        <v>70566.36</v>
      </c>
      <c r="G71" s="84">
        <f>E71*F71</f>
        <v>5.2924769999999999</v>
      </c>
    </row>
    <row r="72" spans="1:7" ht="15" customHeight="1" x14ac:dyDescent="0.35">
      <c r="A72" s="85"/>
      <c r="B72" s="86"/>
      <c r="C72" s="86"/>
      <c r="D72" s="86"/>
      <c r="E72" s="278" t="s">
        <v>379</v>
      </c>
      <c r="F72" s="278"/>
      <c r="G72" s="87">
        <f>G71</f>
        <v>5.2924769999999999</v>
      </c>
    </row>
    <row r="73" spans="1:7" ht="15" customHeight="1" x14ac:dyDescent="0.35">
      <c r="A73" s="85"/>
      <c r="B73" s="86"/>
      <c r="C73" s="86"/>
      <c r="D73" s="86"/>
      <c r="E73" s="273" t="s">
        <v>364</v>
      </c>
      <c r="F73" s="273"/>
      <c r="G73" s="94">
        <f>G72</f>
        <v>5.2924769999999999</v>
      </c>
    </row>
    <row r="74" spans="1:7" ht="10" customHeight="1" x14ac:dyDescent="0.35">
      <c r="A74" s="85"/>
      <c r="B74" s="86"/>
      <c r="C74" s="86"/>
      <c r="D74" s="86"/>
      <c r="E74" s="274"/>
      <c r="F74" s="274"/>
      <c r="G74" s="275"/>
    </row>
    <row r="75" spans="1:7" ht="20" customHeight="1" x14ac:dyDescent="0.35">
      <c r="A75" s="279" t="s">
        <v>385</v>
      </c>
      <c r="B75" s="280"/>
      <c r="C75" s="280"/>
      <c r="D75" s="280"/>
      <c r="E75" s="280"/>
      <c r="F75" s="280"/>
      <c r="G75" s="281"/>
    </row>
    <row r="76" spans="1:7" ht="15" customHeight="1" x14ac:dyDescent="0.35">
      <c r="A76" s="276" t="s">
        <v>348</v>
      </c>
      <c r="B76" s="277"/>
      <c r="C76" s="74" t="s">
        <v>19</v>
      </c>
      <c r="D76" s="74" t="s">
        <v>20</v>
      </c>
      <c r="E76" s="74" t="s">
        <v>349</v>
      </c>
      <c r="F76" s="74" t="s">
        <v>350</v>
      </c>
      <c r="G76" s="82" t="s">
        <v>351</v>
      </c>
    </row>
    <row r="77" spans="1:7" ht="46" customHeight="1" x14ac:dyDescent="0.35">
      <c r="A77" s="83" t="s">
        <v>386</v>
      </c>
      <c r="B77" s="76" t="s">
        <v>387</v>
      </c>
      <c r="C77" s="75" t="s">
        <v>27</v>
      </c>
      <c r="D77" s="75" t="s">
        <v>32</v>
      </c>
      <c r="E77" s="77">
        <v>3.1999999999999999E-5</v>
      </c>
      <c r="F77" s="78">
        <v>8532.6200000000008</v>
      </c>
      <c r="G77" s="84">
        <f>E77*F77</f>
        <v>0.27304384000000004</v>
      </c>
    </row>
    <row r="78" spans="1:7" ht="15" customHeight="1" x14ac:dyDescent="0.35">
      <c r="A78" s="85"/>
      <c r="B78" s="86"/>
      <c r="C78" s="86"/>
      <c r="D78" s="86"/>
      <c r="E78" s="278" t="s">
        <v>356</v>
      </c>
      <c r="F78" s="278"/>
      <c r="G78" s="87">
        <f>G77</f>
        <v>0.27304384000000004</v>
      </c>
    </row>
    <row r="79" spans="1:7" ht="15" customHeight="1" x14ac:dyDescent="0.35">
      <c r="A79" s="276" t="s">
        <v>376</v>
      </c>
      <c r="B79" s="277"/>
      <c r="C79" s="74" t="s">
        <v>19</v>
      </c>
      <c r="D79" s="74" t="s">
        <v>20</v>
      </c>
      <c r="E79" s="74" t="s">
        <v>349</v>
      </c>
      <c r="F79" s="74" t="s">
        <v>350</v>
      </c>
      <c r="G79" s="82" t="s">
        <v>351</v>
      </c>
    </row>
    <row r="80" spans="1:7" ht="46.5" x14ac:dyDescent="0.35">
      <c r="A80" s="83" t="s">
        <v>388</v>
      </c>
      <c r="B80" s="76" t="s">
        <v>389</v>
      </c>
      <c r="C80" s="75" t="s">
        <v>27</v>
      </c>
      <c r="D80" s="75" t="s">
        <v>32</v>
      </c>
      <c r="E80" s="77">
        <v>0.03</v>
      </c>
      <c r="F80" s="78">
        <v>0.95</v>
      </c>
      <c r="G80" s="84">
        <f>E80*F80</f>
        <v>2.8499999999999998E-2</v>
      </c>
    </row>
    <row r="81" spans="1:7" ht="15" customHeight="1" x14ac:dyDescent="0.35">
      <c r="A81" s="83" t="s">
        <v>390</v>
      </c>
      <c r="B81" s="76" t="s">
        <v>391</v>
      </c>
      <c r="C81" s="75" t="s">
        <v>27</v>
      </c>
      <c r="D81" s="75" t="s">
        <v>32</v>
      </c>
      <c r="E81" s="77">
        <v>0.03</v>
      </c>
      <c r="F81" s="78">
        <v>9.8699999999999992</v>
      </c>
      <c r="G81" s="84">
        <f>E81*F81</f>
        <v>0.29609999999999997</v>
      </c>
    </row>
    <row r="82" spans="1:7" ht="15" customHeight="1" x14ac:dyDescent="0.35">
      <c r="A82" s="85"/>
      <c r="B82" s="86"/>
      <c r="C82" s="86"/>
      <c r="D82" s="86"/>
      <c r="E82" s="278" t="s">
        <v>379</v>
      </c>
      <c r="F82" s="278"/>
      <c r="G82" s="87">
        <f>G80+G81</f>
        <v>0.3246</v>
      </c>
    </row>
    <row r="83" spans="1:7" ht="15" customHeight="1" x14ac:dyDescent="0.35">
      <c r="A83" s="276" t="s">
        <v>357</v>
      </c>
      <c r="B83" s="277"/>
      <c r="C83" s="74" t="s">
        <v>19</v>
      </c>
      <c r="D83" s="74" t="s">
        <v>20</v>
      </c>
      <c r="E83" s="74" t="s">
        <v>349</v>
      </c>
      <c r="F83" s="74" t="s">
        <v>350</v>
      </c>
      <c r="G83" s="82" t="s">
        <v>351</v>
      </c>
    </row>
    <row r="84" spans="1:7" ht="15" customHeight="1" x14ac:dyDescent="0.35">
      <c r="A84" s="83" t="s">
        <v>358</v>
      </c>
      <c r="B84" s="199" t="s">
        <v>359</v>
      </c>
      <c r="C84" s="75" t="s">
        <v>27</v>
      </c>
      <c r="D84" s="75" t="s">
        <v>32</v>
      </c>
      <c r="E84" s="77">
        <v>5.1431999999999999E-2</v>
      </c>
      <c r="F84" s="78">
        <v>10.48</v>
      </c>
      <c r="G84" s="84">
        <f>E84*F84</f>
        <v>0.53900736000000005</v>
      </c>
    </row>
    <row r="85" spans="1:7" ht="15" customHeight="1" x14ac:dyDescent="0.35">
      <c r="A85" s="83" t="s">
        <v>361</v>
      </c>
      <c r="B85" s="199" t="s">
        <v>362</v>
      </c>
      <c r="C85" s="75" t="s">
        <v>27</v>
      </c>
      <c r="D85" s="75" t="s">
        <v>32</v>
      </c>
      <c r="E85" s="77">
        <v>0.14468200000000001</v>
      </c>
      <c r="F85" s="78">
        <v>14.87</v>
      </c>
      <c r="G85" s="84">
        <f>E85*F85</f>
        <v>2.1514213400000002</v>
      </c>
    </row>
    <row r="86" spans="1:7" ht="15" customHeight="1" x14ac:dyDescent="0.35">
      <c r="A86" s="83" t="s">
        <v>392</v>
      </c>
      <c r="B86" s="76" t="s">
        <v>393</v>
      </c>
      <c r="C86" s="75" t="s">
        <v>27</v>
      </c>
      <c r="D86" s="75" t="s">
        <v>32</v>
      </c>
      <c r="E86" s="77">
        <v>3.0859000000000001E-2</v>
      </c>
      <c r="F86" s="78">
        <v>12.26</v>
      </c>
      <c r="G86" s="84">
        <f>E86*F86</f>
        <v>0.37833134000000002</v>
      </c>
    </row>
    <row r="87" spans="1:7" ht="15" customHeight="1" x14ac:dyDescent="0.35">
      <c r="A87" s="83" t="s">
        <v>394</v>
      </c>
      <c r="B87" s="76" t="s">
        <v>395</v>
      </c>
      <c r="C87" s="75" t="s">
        <v>27</v>
      </c>
      <c r="D87" s="75" t="s">
        <v>32</v>
      </c>
      <c r="E87" s="77">
        <v>3.0859000000000001E-2</v>
      </c>
      <c r="F87" s="78">
        <v>20.73</v>
      </c>
      <c r="G87" s="84">
        <f>E87*F87</f>
        <v>0.63970707000000004</v>
      </c>
    </row>
    <row r="88" spans="1:7" ht="15" customHeight="1" x14ac:dyDescent="0.35">
      <c r="A88" s="85"/>
      <c r="B88" s="86"/>
      <c r="C88" s="86"/>
      <c r="D88" s="86"/>
      <c r="E88" s="278" t="s">
        <v>363</v>
      </c>
      <c r="F88" s="278"/>
      <c r="G88" s="87">
        <f>G84+G85+G86+G87</f>
        <v>3.70846711</v>
      </c>
    </row>
    <row r="89" spans="1:7" ht="15" customHeight="1" x14ac:dyDescent="0.35">
      <c r="A89" s="276" t="s">
        <v>370</v>
      </c>
      <c r="B89" s="277"/>
      <c r="C89" s="74" t="s">
        <v>19</v>
      </c>
      <c r="D89" s="74" t="s">
        <v>20</v>
      </c>
      <c r="E89" s="74" t="s">
        <v>349</v>
      </c>
      <c r="F89" s="74" t="s">
        <v>350</v>
      </c>
      <c r="G89" s="82" t="s">
        <v>351</v>
      </c>
    </row>
    <row r="90" spans="1:7" ht="15" customHeight="1" x14ac:dyDescent="0.35">
      <c r="A90" s="83" t="s">
        <v>396</v>
      </c>
      <c r="B90" s="76" t="s">
        <v>397</v>
      </c>
      <c r="C90" s="75" t="s">
        <v>27</v>
      </c>
      <c r="D90" s="75" t="s">
        <v>32</v>
      </c>
      <c r="E90" s="77">
        <v>3.0859000000000001E-2</v>
      </c>
      <c r="F90" s="78">
        <v>116.35</v>
      </c>
      <c r="G90" s="84">
        <f>E90*F90</f>
        <v>3.5904446499999998</v>
      </c>
    </row>
    <row r="91" spans="1:7" ht="15" customHeight="1" x14ac:dyDescent="0.35">
      <c r="A91" s="85"/>
      <c r="B91" s="86"/>
      <c r="C91" s="86"/>
      <c r="D91" s="86"/>
      <c r="E91" s="278" t="s">
        <v>373</v>
      </c>
      <c r="F91" s="278"/>
      <c r="G91" s="87">
        <f>G90</f>
        <v>3.5904446499999998</v>
      </c>
    </row>
    <row r="92" spans="1:7" ht="15" customHeight="1" x14ac:dyDescent="0.35">
      <c r="A92" s="85"/>
      <c r="B92" s="86"/>
      <c r="C92" s="86"/>
      <c r="D92" s="86"/>
      <c r="E92" s="273" t="s">
        <v>364</v>
      </c>
      <c r="F92" s="273"/>
      <c r="G92" s="94">
        <f>G78+G82+G88+G91</f>
        <v>7.8965555999999992</v>
      </c>
    </row>
    <row r="93" spans="1:7" ht="10" customHeight="1" x14ac:dyDescent="0.35">
      <c r="A93" s="85"/>
      <c r="B93" s="86"/>
      <c r="C93" s="86"/>
      <c r="D93" s="86"/>
      <c r="E93" s="274"/>
      <c r="F93" s="274"/>
      <c r="G93" s="275"/>
    </row>
    <row r="94" spans="1:7" ht="20" customHeight="1" x14ac:dyDescent="0.35">
      <c r="A94" s="279" t="s">
        <v>398</v>
      </c>
      <c r="B94" s="280"/>
      <c r="C94" s="280"/>
      <c r="D94" s="280"/>
      <c r="E94" s="280"/>
      <c r="F94" s="280"/>
      <c r="G94" s="281"/>
    </row>
    <row r="95" spans="1:7" ht="15" customHeight="1" x14ac:dyDescent="0.35">
      <c r="A95" s="276" t="s">
        <v>348</v>
      </c>
      <c r="B95" s="277"/>
      <c r="C95" s="74" t="s">
        <v>19</v>
      </c>
      <c r="D95" s="74" t="s">
        <v>20</v>
      </c>
      <c r="E95" s="74" t="s">
        <v>349</v>
      </c>
      <c r="F95" s="74" t="s">
        <v>350</v>
      </c>
      <c r="G95" s="82" t="s">
        <v>351</v>
      </c>
    </row>
    <row r="96" spans="1:7" ht="46" customHeight="1" x14ac:dyDescent="0.35">
      <c r="A96" s="83" t="s">
        <v>386</v>
      </c>
      <c r="B96" s="76" t="s">
        <v>387</v>
      </c>
      <c r="C96" s="75" t="s">
        <v>27</v>
      </c>
      <c r="D96" s="75" t="s">
        <v>32</v>
      </c>
      <c r="E96" s="77">
        <v>3.1999999999999999E-5</v>
      </c>
      <c r="F96" s="78">
        <v>8532.6200000000008</v>
      </c>
      <c r="G96" s="84">
        <f>E96*F96</f>
        <v>0.27304384000000004</v>
      </c>
    </row>
    <row r="97" spans="1:7" ht="15" customHeight="1" x14ac:dyDescent="0.35">
      <c r="A97" s="85"/>
      <c r="B97" s="86"/>
      <c r="C97" s="86"/>
      <c r="D97" s="86"/>
      <c r="E97" s="278" t="s">
        <v>356</v>
      </c>
      <c r="F97" s="278"/>
      <c r="G97" s="87">
        <f>G96</f>
        <v>0.27304384000000004</v>
      </c>
    </row>
    <row r="98" spans="1:7" ht="15" customHeight="1" x14ac:dyDescent="0.35">
      <c r="A98" s="276" t="s">
        <v>376</v>
      </c>
      <c r="B98" s="277"/>
      <c r="C98" s="74" t="s">
        <v>19</v>
      </c>
      <c r="D98" s="74" t="s">
        <v>20</v>
      </c>
      <c r="E98" s="74" t="s">
        <v>349</v>
      </c>
      <c r="F98" s="74" t="s">
        <v>350</v>
      </c>
      <c r="G98" s="82" t="s">
        <v>351</v>
      </c>
    </row>
    <row r="99" spans="1:7" ht="46.5" x14ac:dyDescent="0.35">
      <c r="A99" s="83" t="s">
        <v>388</v>
      </c>
      <c r="B99" s="76" t="s">
        <v>389</v>
      </c>
      <c r="C99" s="75" t="s">
        <v>27</v>
      </c>
      <c r="D99" s="75" t="s">
        <v>32</v>
      </c>
      <c r="E99" s="77">
        <v>0.04</v>
      </c>
      <c r="F99" s="78">
        <v>0.95</v>
      </c>
      <c r="G99" s="84">
        <f>E99*F99</f>
        <v>3.7999999999999999E-2</v>
      </c>
    </row>
    <row r="100" spans="1:7" ht="15" customHeight="1" x14ac:dyDescent="0.35">
      <c r="A100" s="83" t="s">
        <v>390</v>
      </c>
      <c r="B100" s="76" t="s">
        <v>391</v>
      </c>
      <c r="C100" s="75" t="s">
        <v>27</v>
      </c>
      <c r="D100" s="75" t="s">
        <v>32</v>
      </c>
      <c r="E100" s="77">
        <v>0.04</v>
      </c>
      <c r="F100" s="78">
        <v>9.8699999999999992</v>
      </c>
      <c r="G100" s="84">
        <f>E100*F100</f>
        <v>0.39479999999999998</v>
      </c>
    </row>
    <row r="101" spans="1:7" ht="15" customHeight="1" x14ac:dyDescent="0.35">
      <c r="A101" s="85"/>
      <c r="B101" s="86"/>
      <c r="C101" s="86"/>
      <c r="D101" s="86"/>
      <c r="E101" s="278" t="s">
        <v>379</v>
      </c>
      <c r="F101" s="278"/>
      <c r="G101" s="87">
        <f>G99+G100</f>
        <v>0.43279999999999996</v>
      </c>
    </row>
    <row r="102" spans="1:7" ht="15" customHeight="1" x14ac:dyDescent="0.35">
      <c r="A102" s="276" t="s">
        <v>357</v>
      </c>
      <c r="B102" s="277"/>
      <c r="C102" s="74" t="s">
        <v>19</v>
      </c>
      <c r="D102" s="74" t="s">
        <v>20</v>
      </c>
      <c r="E102" s="74" t="s">
        <v>349</v>
      </c>
      <c r="F102" s="74" t="s">
        <v>350</v>
      </c>
      <c r="G102" s="82" t="s">
        <v>351</v>
      </c>
    </row>
    <row r="103" spans="1:7" ht="15" customHeight="1" x14ac:dyDescent="0.35">
      <c r="A103" s="83" t="s">
        <v>358</v>
      </c>
      <c r="B103" s="199" t="s">
        <v>359</v>
      </c>
      <c r="C103" s="75" t="s">
        <v>27</v>
      </c>
      <c r="D103" s="75" t="s">
        <v>32</v>
      </c>
      <c r="E103" s="77">
        <v>0.145841</v>
      </c>
      <c r="F103" s="78">
        <v>10.48</v>
      </c>
      <c r="G103" s="84">
        <f>E103*F103</f>
        <v>1.5284136800000001</v>
      </c>
    </row>
    <row r="104" spans="1:7" ht="15" customHeight="1" x14ac:dyDescent="0.35">
      <c r="A104" s="83" t="s">
        <v>361</v>
      </c>
      <c r="B104" s="199" t="s">
        <v>362</v>
      </c>
      <c r="C104" s="75" t="s">
        <v>27</v>
      </c>
      <c r="D104" s="75" t="s">
        <v>32</v>
      </c>
      <c r="E104" s="77">
        <v>5.1746E-2</v>
      </c>
      <c r="F104" s="78">
        <v>14.87</v>
      </c>
      <c r="G104" s="84">
        <f>E104*F104</f>
        <v>0.76946302</v>
      </c>
    </row>
    <row r="105" spans="1:7" ht="15" customHeight="1" x14ac:dyDescent="0.35">
      <c r="A105" s="83" t="s">
        <v>392</v>
      </c>
      <c r="B105" s="76" t="s">
        <v>393</v>
      </c>
      <c r="C105" s="75" t="s">
        <v>27</v>
      </c>
      <c r="D105" s="75" t="s">
        <v>32</v>
      </c>
      <c r="E105" s="77">
        <v>4.1396000000000002E-2</v>
      </c>
      <c r="F105" s="78">
        <v>12.26</v>
      </c>
      <c r="G105" s="84">
        <f>E105*F105</f>
        <v>0.50751496000000007</v>
      </c>
    </row>
    <row r="106" spans="1:7" ht="15" customHeight="1" x14ac:dyDescent="0.35">
      <c r="A106" s="83" t="s">
        <v>394</v>
      </c>
      <c r="B106" s="76" t="s">
        <v>395</v>
      </c>
      <c r="C106" s="75" t="s">
        <v>27</v>
      </c>
      <c r="D106" s="75" t="s">
        <v>32</v>
      </c>
      <c r="E106" s="77">
        <v>4.1396000000000002E-2</v>
      </c>
      <c r="F106" s="78">
        <v>20.73</v>
      </c>
      <c r="G106" s="84">
        <f>E106*F106</f>
        <v>0.85813908000000005</v>
      </c>
    </row>
    <row r="107" spans="1:7" ht="15" customHeight="1" x14ac:dyDescent="0.35">
      <c r="A107" s="85"/>
      <c r="B107" s="86"/>
      <c r="C107" s="86"/>
      <c r="D107" s="86"/>
      <c r="E107" s="278" t="s">
        <v>363</v>
      </c>
      <c r="F107" s="278"/>
      <c r="G107" s="87">
        <f>G103+G104+G105+G106</f>
        <v>3.6635307400000001</v>
      </c>
    </row>
    <row r="108" spans="1:7" ht="15" customHeight="1" x14ac:dyDescent="0.35">
      <c r="A108" s="276" t="s">
        <v>370</v>
      </c>
      <c r="B108" s="277"/>
      <c r="C108" s="74" t="s">
        <v>19</v>
      </c>
      <c r="D108" s="74" t="s">
        <v>20</v>
      </c>
      <c r="E108" s="74" t="s">
        <v>349</v>
      </c>
      <c r="F108" s="74" t="s">
        <v>350</v>
      </c>
      <c r="G108" s="82" t="s">
        <v>351</v>
      </c>
    </row>
    <row r="109" spans="1:7" ht="15" customHeight="1" x14ac:dyDescent="0.35">
      <c r="A109" s="83" t="s">
        <v>396</v>
      </c>
      <c r="B109" s="76" t="s">
        <v>397</v>
      </c>
      <c r="C109" s="75" t="s">
        <v>27</v>
      </c>
      <c r="D109" s="75" t="s">
        <v>32</v>
      </c>
      <c r="E109" s="77">
        <v>4.1396000000000002E-2</v>
      </c>
      <c r="F109" s="78">
        <v>116.35</v>
      </c>
      <c r="G109" s="84">
        <f>E109*F109</f>
        <v>4.8164246000000004</v>
      </c>
    </row>
    <row r="110" spans="1:7" ht="15" customHeight="1" x14ac:dyDescent="0.35">
      <c r="A110" s="85"/>
      <c r="B110" s="86"/>
      <c r="C110" s="86"/>
      <c r="D110" s="86"/>
      <c r="E110" s="278" t="s">
        <v>373</v>
      </c>
      <c r="F110" s="278"/>
      <c r="G110" s="87">
        <f>G109</f>
        <v>4.8164246000000004</v>
      </c>
    </row>
    <row r="111" spans="1:7" ht="15" customHeight="1" x14ac:dyDescent="0.35">
      <c r="A111" s="85"/>
      <c r="B111" s="86"/>
      <c r="C111" s="86"/>
      <c r="D111" s="86"/>
      <c r="E111" s="273" t="s">
        <v>364</v>
      </c>
      <c r="F111" s="273"/>
      <c r="G111" s="94">
        <f>G97+G101+G107+G110</f>
        <v>9.1857991800000001</v>
      </c>
    </row>
    <row r="112" spans="1:7" ht="10" customHeight="1" x14ac:dyDescent="0.35">
      <c r="A112" s="85"/>
      <c r="B112" s="86"/>
      <c r="C112" s="86"/>
      <c r="D112" s="86"/>
      <c r="E112" s="274"/>
      <c r="F112" s="274"/>
      <c r="G112" s="275"/>
    </row>
    <row r="113" spans="1:7" ht="15.5" x14ac:dyDescent="0.35">
      <c r="A113" s="279" t="s">
        <v>399</v>
      </c>
      <c r="B113" s="280"/>
      <c r="C113" s="280"/>
      <c r="D113" s="280"/>
      <c r="E113" s="280"/>
      <c r="F113" s="280"/>
      <c r="G113" s="281"/>
    </row>
    <row r="114" spans="1:7" ht="15" customHeight="1" x14ac:dyDescent="0.35">
      <c r="A114" s="276" t="s">
        <v>376</v>
      </c>
      <c r="B114" s="277"/>
      <c r="C114" s="74" t="s">
        <v>19</v>
      </c>
      <c r="D114" s="74" t="s">
        <v>20</v>
      </c>
      <c r="E114" s="74" t="s">
        <v>349</v>
      </c>
      <c r="F114" s="74" t="s">
        <v>350</v>
      </c>
      <c r="G114" s="82" t="s">
        <v>351</v>
      </c>
    </row>
    <row r="115" spans="1:7" ht="15" customHeight="1" x14ac:dyDescent="0.35">
      <c r="A115" s="83" t="s">
        <v>400</v>
      </c>
      <c r="B115" s="76" t="s">
        <v>401</v>
      </c>
      <c r="C115" s="75" t="s">
        <v>59</v>
      </c>
      <c r="D115" s="75" t="s">
        <v>28</v>
      </c>
      <c r="E115" s="79">
        <v>7.6499999999999999E-2</v>
      </c>
      <c r="F115" s="78">
        <v>2.56</v>
      </c>
      <c r="G115" s="84">
        <f>E115*F115</f>
        <v>0.19584000000000001</v>
      </c>
    </row>
    <row r="116" spans="1:7" ht="15" customHeight="1" x14ac:dyDescent="0.35">
      <c r="A116" s="83" t="s">
        <v>402</v>
      </c>
      <c r="B116" s="76" t="s">
        <v>403</v>
      </c>
      <c r="C116" s="75" t="s">
        <v>59</v>
      </c>
      <c r="D116" s="75" t="s">
        <v>52</v>
      </c>
      <c r="E116" s="79">
        <v>1.0492999999999999</v>
      </c>
      <c r="F116" s="78">
        <v>3.6</v>
      </c>
      <c r="G116" s="84">
        <f>E116*F116</f>
        <v>3.7774799999999997</v>
      </c>
    </row>
    <row r="117" spans="1:7" ht="15" customHeight="1" x14ac:dyDescent="0.35">
      <c r="A117" s="85"/>
      <c r="B117" s="86"/>
      <c r="C117" s="86"/>
      <c r="D117" s="86"/>
      <c r="E117" s="278" t="s">
        <v>379</v>
      </c>
      <c r="F117" s="278"/>
      <c r="G117" s="87">
        <f>G115+G116</f>
        <v>3.9733199999999997</v>
      </c>
    </row>
    <row r="118" spans="1:7" ht="15" customHeight="1" x14ac:dyDescent="0.35">
      <c r="A118" s="276" t="s">
        <v>404</v>
      </c>
      <c r="B118" s="277"/>
      <c r="C118" s="74" t="s">
        <v>19</v>
      </c>
      <c r="D118" s="74" t="s">
        <v>20</v>
      </c>
      <c r="E118" s="74" t="s">
        <v>349</v>
      </c>
      <c r="F118" s="74" t="s">
        <v>350</v>
      </c>
      <c r="G118" s="82" t="s">
        <v>351</v>
      </c>
    </row>
    <row r="119" spans="1:7" ht="46.5" x14ac:dyDescent="0.35">
      <c r="A119" s="83" t="s">
        <v>405</v>
      </c>
      <c r="B119" s="199" t="s">
        <v>406</v>
      </c>
      <c r="C119" s="75" t="s">
        <v>59</v>
      </c>
      <c r="D119" s="75" t="s">
        <v>32</v>
      </c>
      <c r="E119" s="79">
        <v>0.32689826</v>
      </c>
      <c r="F119" s="78">
        <v>21.85</v>
      </c>
      <c r="G119" s="84">
        <f>E119*F119</f>
        <v>7.142726981</v>
      </c>
    </row>
    <row r="120" spans="1:7" ht="31" x14ac:dyDescent="0.35">
      <c r="A120" s="83" t="s">
        <v>407</v>
      </c>
      <c r="B120" s="199" t="s">
        <v>408</v>
      </c>
      <c r="C120" s="75" t="s">
        <v>59</v>
      </c>
      <c r="D120" s="75" t="s">
        <v>32</v>
      </c>
      <c r="E120" s="79">
        <v>0.32689826</v>
      </c>
      <c r="F120" s="78">
        <v>26</v>
      </c>
      <c r="G120" s="84">
        <f>E120*F120</f>
        <v>8.4993547599999992</v>
      </c>
    </row>
    <row r="121" spans="1:7" ht="18" customHeight="1" x14ac:dyDescent="0.35">
      <c r="A121" s="85"/>
      <c r="B121" s="86"/>
      <c r="C121" s="86"/>
      <c r="D121" s="86"/>
      <c r="E121" s="278" t="s">
        <v>409</v>
      </c>
      <c r="F121" s="278"/>
      <c r="G121" s="87">
        <f>G119+G120</f>
        <v>15.642081740999998</v>
      </c>
    </row>
    <row r="122" spans="1:7" ht="15" customHeight="1" x14ac:dyDescent="0.35">
      <c r="A122" s="85"/>
      <c r="B122" s="86"/>
      <c r="C122" s="86"/>
      <c r="D122" s="86"/>
      <c r="E122" s="273" t="s">
        <v>364</v>
      </c>
      <c r="F122" s="273"/>
      <c r="G122" s="94">
        <f>G117+G121</f>
        <v>19.615401740999999</v>
      </c>
    </row>
    <row r="123" spans="1:7" ht="10" customHeight="1" x14ac:dyDescent="0.35">
      <c r="A123" s="85"/>
      <c r="B123" s="86"/>
      <c r="C123" s="86"/>
      <c r="D123" s="86"/>
      <c r="E123" s="274"/>
      <c r="F123" s="274"/>
      <c r="G123" s="275"/>
    </row>
    <row r="124" spans="1:7" ht="20" customHeight="1" x14ac:dyDescent="0.35">
      <c r="A124" s="279" t="s">
        <v>410</v>
      </c>
      <c r="B124" s="280"/>
      <c r="C124" s="280"/>
      <c r="D124" s="280"/>
      <c r="E124" s="280"/>
      <c r="F124" s="280"/>
      <c r="G124" s="281"/>
    </row>
    <row r="125" spans="1:7" ht="15" customHeight="1" x14ac:dyDescent="0.35">
      <c r="A125" s="276" t="s">
        <v>376</v>
      </c>
      <c r="B125" s="277"/>
      <c r="C125" s="74" t="s">
        <v>19</v>
      </c>
      <c r="D125" s="74" t="s">
        <v>20</v>
      </c>
      <c r="E125" s="74" t="s">
        <v>349</v>
      </c>
      <c r="F125" s="74" t="s">
        <v>350</v>
      </c>
      <c r="G125" s="82" t="s">
        <v>351</v>
      </c>
    </row>
    <row r="126" spans="1:7" ht="15" customHeight="1" x14ac:dyDescent="0.35">
      <c r="A126" s="83" t="s">
        <v>400</v>
      </c>
      <c r="B126" s="76" t="s">
        <v>401</v>
      </c>
      <c r="C126" s="75" t="s">
        <v>59</v>
      </c>
      <c r="D126" s="75" t="s">
        <v>28</v>
      </c>
      <c r="E126" s="79">
        <v>8.8599999999999998E-2</v>
      </c>
      <c r="F126" s="78">
        <v>2.56</v>
      </c>
      <c r="G126" s="84">
        <f>E126*F126</f>
        <v>0.22681599999999999</v>
      </c>
    </row>
    <row r="127" spans="1:7" ht="15" customHeight="1" x14ac:dyDescent="0.35">
      <c r="A127" s="83" t="s">
        <v>411</v>
      </c>
      <c r="B127" s="76" t="s">
        <v>412</v>
      </c>
      <c r="C127" s="75" t="s">
        <v>59</v>
      </c>
      <c r="D127" s="75" t="s">
        <v>52</v>
      </c>
      <c r="E127" s="79">
        <v>1.0492999999999999</v>
      </c>
      <c r="F127" s="78">
        <v>4.07</v>
      </c>
      <c r="G127" s="84">
        <f>E127*F127</f>
        <v>4.270651</v>
      </c>
    </row>
    <row r="128" spans="1:7" ht="15" customHeight="1" x14ac:dyDescent="0.35">
      <c r="A128" s="85"/>
      <c r="B128" s="86"/>
      <c r="C128" s="86"/>
      <c r="D128" s="86"/>
      <c r="E128" s="278" t="s">
        <v>379</v>
      </c>
      <c r="F128" s="278"/>
      <c r="G128" s="87">
        <f>G126+G127</f>
        <v>4.4974670000000003</v>
      </c>
    </row>
    <row r="129" spans="1:7" ht="15" customHeight="1" x14ac:dyDescent="0.35">
      <c r="A129" s="276" t="s">
        <v>404</v>
      </c>
      <c r="B129" s="277"/>
      <c r="C129" s="74" t="s">
        <v>19</v>
      </c>
      <c r="D129" s="74" t="s">
        <v>20</v>
      </c>
      <c r="E129" s="74" t="s">
        <v>349</v>
      </c>
      <c r="F129" s="74" t="s">
        <v>350</v>
      </c>
      <c r="G129" s="82" t="s">
        <v>351</v>
      </c>
    </row>
    <row r="130" spans="1:7" ht="46.5" x14ac:dyDescent="0.35">
      <c r="A130" s="83" t="s">
        <v>405</v>
      </c>
      <c r="B130" s="199" t="s">
        <v>406</v>
      </c>
      <c r="C130" s="75" t="s">
        <v>59</v>
      </c>
      <c r="D130" s="75" t="s">
        <v>32</v>
      </c>
      <c r="E130" s="79">
        <v>0.3785366</v>
      </c>
      <c r="F130" s="78">
        <f>F119</f>
        <v>21.85</v>
      </c>
      <c r="G130" s="84">
        <f>E130*F130</f>
        <v>8.2710247100000007</v>
      </c>
    </row>
    <row r="131" spans="1:7" ht="31" x14ac:dyDescent="0.35">
      <c r="A131" s="83" t="s">
        <v>407</v>
      </c>
      <c r="B131" s="199" t="s">
        <v>408</v>
      </c>
      <c r="C131" s="75" t="s">
        <v>59</v>
      </c>
      <c r="D131" s="75" t="s">
        <v>32</v>
      </c>
      <c r="E131" s="79">
        <v>0.37899426000000003</v>
      </c>
      <c r="F131" s="78">
        <f>F120</f>
        <v>26</v>
      </c>
      <c r="G131" s="84">
        <f>E131*F131</f>
        <v>9.8538507600000003</v>
      </c>
    </row>
    <row r="132" spans="1:7" ht="18" customHeight="1" x14ac:dyDescent="0.35">
      <c r="A132" s="85"/>
      <c r="B132" s="86"/>
      <c r="C132" s="86"/>
      <c r="D132" s="86"/>
      <c r="E132" s="278" t="s">
        <v>409</v>
      </c>
      <c r="F132" s="278"/>
      <c r="G132" s="87">
        <f>G130+G131</f>
        <v>18.124875469999999</v>
      </c>
    </row>
    <row r="133" spans="1:7" ht="15" customHeight="1" x14ac:dyDescent="0.35">
      <c r="A133" s="85"/>
      <c r="B133" s="86"/>
      <c r="C133" s="86"/>
      <c r="D133" s="86"/>
      <c r="E133" s="273" t="s">
        <v>364</v>
      </c>
      <c r="F133" s="273"/>
      <c r="G133" s="94">
        <f>G128+G132</f>
        <v>22.62234247</v>
      </c>
    </row>
    <row r="134" spans="1:7" ht="10" customHeight="1" x14ac:dyDescent="0.35">
      <c r="A134" s="85"/>
      <c r="B134" s="86"/>
      <c r="C134" s="86"/>
      <c r="D134" s="86"/>
      <c r="E134" s="274"/>
      <c r="F134" s="274"/>
      <c r="G134" s="275"/>
    </row>
    <row r="135" spans="1:7" ht="20" customHeight="1" x14ac:dyDescent="0.35">
      <c r="A135" s="279" t="s">
        <v>413</v>
      </c>
      <c r="B135" s="280"/>
      <c r="C135" s="280"/>
      <c r="D135" s="280"/>
      <c r="E135" s="280"/>
      <c r="F135" s="280"/>
      <c r="G135" s="281"/>
    </row>
    <row r="136" spans="1:7" ht="15" customHeight="1" x14ac:dyDescent="0.35">
      <c r="A136" s="276" t="s">
        <v>376</v>
      </c>
      <c r="B136" s="277"/>
      <c r="C136" s="74" t="s">
        <v>19</v>
      </c>
      <c r="D136" s="74" t="s">
        <v>20</v>
      </c>
      <c r="E136" s="74" t="s">
        <v>349</v>
      </c>
      <c r="F136" s="74" t="s">
        <v>350</v>
      </c>
      <c r="G136" s="82" t="s">
        <v>351</v>
      </c>
    </row>
    <row r="137" spans="1:7" ht="15" customHeight="1" x14ac:dyDescent="0.35">
      <c r="A137" s="83" t="s">
        <v>400</v>
      </c>
      <c r="B137" s="76" t="s">
        <v>401</v>
      </c>
      <c r="C137" s="75" t="s">
        <v>59</v>
      </c>
      <c r="D137" s="75" t="s">
        <v>28</v>
      </c>
      <c r="E137" s="79">
        <v>0.1056</v>
      </c>
      <c r="F137" s="78">
        <v>2.56</v>
      </c>
      <c r="G137" s="84">
        <f>E137*F137</f>
        <v>0.27033600000000002</v>
      </c>
    </row>
    <row r="138" spans="1:7" ht="15" customHeight="1" x14ac:dyDescent="0.35">
      <c r="A138" s="83" t="s">
        <v>414</v>
      </c>
      <c r="B138" s="76" t="s">
        <v>415</v>
      </c>
      <c r="C138" s="75" t="s">
        <v>59</v>
      </c>
      <c r="D138" s="75" t="s">
        <v>52</v>
      </c>
      <c r="E138" s="79">
        <v>1.0492999999999999</v>
      </c>
      <c r="F138" s="78">
        <v>8.77</v>
      </c>
      <c r="G138" s="84">
        <f>E138*F138</f>
        <v>9.202360999999998</v>
      </c>
    </row>
    <row r="139" spans="1:7" ht="15" customHeight="1" x14ac:dyDescent="0.35">
      <c r="A139" s="85"/>
      <c r="B139" s="86"/>
      <c r="C139" s="86"/>
      <c r="D139" s="86"/>
      <c r="E139" s="278" t="s">
        <v>379</v>
      </c>
      <c r="F139" s="278"/>
      <c r="G139" s="87">
        <f>G137+G138</f>
        <v>9.4726969999999984</v>
      </c>
    </row>
    <row r="140" spans="1:7" ht="15" customHeight="1" x14ac:dyDescent="0.35">
      <c r="A140" s="276" t="s">
        <v>404</v>
      </c>
      <c r="B140" s="277"/>
      <c r="C140" s="74" t="s">
        <v>19</v>
      </c>
      <c r="D140" s="74" t="s">
        <v>20</v>
      </c>
      <c r="E140" s="74" t="s">
        <v>349</v>
      </c>
      <c r="F140" s="74" t="s">
        <v>350</v>
      </c>
      <c r="G140" s="82" t="s">
        <v>351</v>
      </c>
    </row>
    <row r="141" spans="1:7" ht="46.5" x14ac:dyDescent="0.35">
      <c r="A141" s="83" t="s">
        <v>405</v>
      </c>
      <c r="B141" s="199" t="s">
        <v>406</v>
      </c>
      <c r="C141" s="75" t="s">
        <v>59</v>
      </c>
      <c r="D141" s="75" t="s">
        <v>32</v>
      </c>
      <c r="E141" s="79">
        <v>0.45139929000000001</v>
      </c>
      <c r="F141" s="78">
        <f>F130</f>
        <v>21.85</v>
      </c>
      <c r="G141" s="84">
        <f>E141*F141</f>
        <v>9.8630744865000004</v>
      </c>
    </row>
    <row r="142" spans="1:7" ht="31" x14ac:dyDescent="0.35">
      <c r="A142" s="83" t="s">
        <v>407</v>
      </c>
      <c r="B142" s="199" t="s">
        <v>408</v>
      </c>
      <c r="C142" s="75" t="s">
        <v>59</v>
      </c>
      <c r="D142" s="75" t="s">
        <v>32</v>
      </c>
      <c r="E142" s="79">
        <v>0.45139929000000001</v>
      </c>
      <c r="F142" s="78">
        <f>F131</f>
        <v>26</v>
      </c>
      <c r="G142" s="84">
        <f>E142*F142</f>
        <v>11.73638154</v>
      </c>
    </row>
    <row r="143" spans="1:7" ht="18" customHeight="1" x14ac:dyDescent="0.35">
      <c r="A143" s="85"/>
      <c r="B143" s="86"/>
      <c r="C143" s="86"/>
      <c r="D143" s="86"/>
      <c r="E143" s="278" t="s">
        <v>409</v>
      </c>
      <c r="F143" s="278"/>
      <c r="G143" s="87">
        <f>G141+G142</f>
        <v>21.5994560265</v>
      </c>
    </row>
    <row r="144" spans="1:7" ht="15" customHeight="1" x14ac:dyDescent="0.35">
      <c r="A144" s="85"/>
      <c r="B144" s="86"/>
      <c r="C144" s="86"/>
      <c r="D144" s="86"/>
      <c r="E144" s="273" t="s">
        <v>364</v>
      </c>
      <c r="F144" s="273"/>
      <c r="G144" s="94">
        <f>G139+G143</f>
        <v>31.072153026499997</v>
      </c>
    </row>
    <row r="145" spans="1:7" ht="10" customHeight="1" x14ac:dyDescent="0.35">
      <c r="A145" s="85"/>
      <c r="B145" s="86"/>
      <c r="C145" s="86"/>
      <c r="D145" s="86"/>
      <c r="E145" s="274"/>
      <c r="F145" s="274"/>
      <c r="G145" s="275"/>
    </row>
    <row r="146" spans="1:7" ht="20" customHeight="1" x14ac:dyDescent="0.35">
      <c r="A146" s="279" t="s">
        <v>416</v>
      </c>
      <c r="B146" s="280"/>
      <c r="C146" s="280"/>
      <c r="D146" s="280"/>
      <c r="E146" s="280"/>
      <c r="F146" s="280"/>
      <c r="G146" s="281"/>
    </row>
    <row r="147" spans="1:7" ht="15" customHeight="1" x14ac:dyDescent="0.35">
      <c r="A147" s="276" t="s">
        <v>376</v>
      </c>
      <c r="B147" s="277"/>
      <c r="C147" s="74" t="s">
        <v>19</v>
      </c>
      <c r="D147" s="74" t="s">
        <v>20</v>
      </c>
      <c r="E147" s="74" t="s">
        <v>349</v>
      </c>
      <c r="F147" s="74" t="s">
        <v>350</v>
      </c>
      <c r="G147" s="82" t="s">
        <v>351</v>
      </c>
    </row>
    <row r="148" spans="1:7" ht="15" customHeight="1" x14ac:dyDescent="0.35">
      <c r="A148" s="83" t="s">
        <v>67</v>
      </c>
      <c r="B148" s="76" t="s">
        <v>68</v>
      </c>
      <c r="C148" s="75" t="s">
        <v>59</v>
      </c>
      <c r="D148" s="75" t="s">
        <v>52</v>
      </c>
      <c r="E148" s="79">
        <v>1</v>
      </c>
      <c r="F148" s="78">
        <v>13.78</v>
      </c>
      <c r="G148" s="84">
        <f>E148*F148</f>
        <v>13.78</v>
      </c>
    </row>
    <row r="149" spans="1:7" ht="15" customHeight="1" x14ac:dyDescent="0.35">
      <c r="A149" s="85"/>
      <c r="B149" s="86"/>
      <c r="C149" s="86"/>
      <c r="D149" s="86"/>
      <c r="E149" s="278" t="s">
        <v>379</v>
      </c>
      <c r="F149" s="278"/>
      <c r="G149" s="87">
        <f>G148</f>
        <v>13.78</v>
      </c>
    </row>
    <row r="150" spans="1:7" ht="15" customHeight="1" x14ac:dyDescent="0.35">
      <c r="A150" s="85"/>
      <c r="B150" s="86"/>
      <c r="C150" s="86"/>
      <c r="D150" s="86"/>
      <c r="E150" s="273" t="s">
        <v>364</v>
      </c>
      <c r="F150" s="273"/>
      <c r="G150" s="94">
        <f>G148</f>
        <v>13.78</v>
      </c>
    </row>
    <row r="151" spans="1:7" ht="10" customHeight="1" x14ac:dyDescent="0.35">
      <c r="A151" s="85"/>
      <c r="B151" s="86"/>
      <c r="C151" s="86"/>
      <c r="D151" s="86"/>
      <c r="E151" s="274"/>
      <c r="F151" s="274"/>
      <c r="G151" s="275"/>
    </row>
    <row r="152" spans="1:7" ht="20" customHeight="1" x14ac:dyDescent="0.35">
      <c r="A152" s="279" t="s">
        <v>417</v>
      </c>
      <c r="B152" s="280"/>
      <c r="C152" s="280"/>
      <c r="D152" s="280"/>
      <c r="E152" s="280"/>
      <c r="F152" s="280"/>
      <c r="G152" s="281"/>
    </row>
    <row r="153" spans="1:7" ht="15" customHeight="1" x14ac:dyDescent="0.35">
      <c r="A153" s="276" t="s">
        <v>376</v>
      </c>
      <c r="B153" s="277"/>
      <c r="C153" s="74" t="s">
        <v>19</v>
      </c>
      <c r="D153" s="74" t="s">
        <v>20</v>
      </c>
      <c r="E153" s="74" t="s">
        <v>349</v>
      </c>
      <c r="F153" s="74" t="s">
        <v>350</v>
      </c>
      <c r="G153" s="82" t="s">
        <v>351</v>
      </c>
    </row>
    <row r="154" spans="1:7" ht="15" customHeight="1" x14ac:dyDescent="0.35">
      <c r="A154" s="83" t="s">
        <v>70</v>
      </c>
      <c r="B154" s="76" t="s">
        <v>71</v>
      </c>
      <c r="C154" s="75" t="s">
        <v>59</v>
      </c>
      <c r="D154" s="75" t="s">
        <v>52</v>
      </c>
      <c r="E154" s="79">
        <v>1</v>
      </c>
      <c r="F154" s="78">
        <v>15.11</v>
      </c>
      <c r="G154" s="84">
        <f>E154*F154</f>
        <v>15.11</v>
      </c>
    </row>
    <row r="155" spans="1:7" ht="15" customHeight="1" x14ac:dyDescent="0.35">
      <c r="A155" s="85"/>
      <c r="B155" s="86"/>
      <c r="C155" s="86"/>
      <c r="D155" s="86"/>
      <c r="E155" s="278" t="s">
        <v>379</v>
      </c>
      <c r="F155" s="278"/>
      <c r="G155" s="87">
        <f>G154</f>
        <v>15.11</v>
      </c>
    </row>
    <row r="156" spans="1:7" ht="15" customHeight="1" x14ac:dyDescent="0.35">
      <c r="A156" s="85"/>
      <c r="B156" s="86"/>
      <c r="C156" s="86"/>
      <c r="D156" s="86"/>
      <c r="E156" s="273" t="s">
        <v>364</v>
      </c>
      <c r="F156" s="273"/>
      <c r="G156" s="94">
        <f>G155</f>
        <v>15.11</v>
      </c>
    </row>
    <row r="157" spans="1:7" ht="10" customHeight="1" x14ac:dyDescent="0.35">
      <c r="A157" s="85"/>
      <c r="B157" s="86"/>
      <c r="C157" s="86"/>
      <c r="D157" s="86"/>
      <c r="E157" s="274"/>
      <c r="F157" s="274"/>
      <c r="G157" s="275"/>
    </row>
    <row r="158" spans="1:7" ht="20" customHeight="1" x14ac:dyDescent="0.35">
      <c r="A158" s="279" t="s">
        <v>418</v>
      </c>
      <c r="B158" s="280"/>
      <c r="C158" s="280"/>
      <c r="D158" s="280"/>
      <c r="E158" s="280"/>
      <c r="F158" s="280"/>
      <c r="G158" s="281"/>
    </row>
    <row r="159" spans="1:7" ht="15" customHeight="1" x14ac:dyDescent="0.35">
      <c r="A159" s="276" t="s">
        <v>376</v>
      </c>
      <c r="B159" s="277"/>
      <c r="C159" s="74" t="s">
        <v>19</v>
      </c>
      <c r="D159" s="74" t="s">
        <v>20</v>
      </c>
      <c r="E159" s="74" t="s">
        <v>349</v>
      </c>
      <c r="F159" s="74" t="s">
        <v>350</v>
      </c>
      <c r="G159" s="82" t="s">
        <v>351</v>
      </c>
    </row>
    <row r="160" spans="1:7" ht="15" customHeight="1" x14ac:dyDescent="0.35">
      <c r="A160" s="83" t="s">
        <v>400</v>
      </c>
      <c r="B160" s="76" t="s">
        <v>401</v>
      </c>
      <c r="C160" s="75" t="s">
        <v>59</v>
      </c>
      <c r="D160" s="75" t="s">
        <v>28</v>
      </c>
      <c r="E160" s="79">
        <v>9.2999999999999992E-3</v>
      </c>
      <c r="F160" s="78">
        <v>2.56</v>
      </c>
      <c r="G160" s="84">
        <f>E160*F160</f>
        <v>2.3807999999999999E-2</v>
      </c>
    </row>
    <row r="161" spans="1:7" ht="15" customHeight="1" x14ac:dyDescent="0.35">
      <c r="A161" s="83" t="s">
        <v>419</v>
      </c>
      <c r="B161" s="76" t="s">
        <v>420</v>
      </c>
      <c r="C161" s="75" t="s">
        <v>59</v>
      </c>
      <c r="D161" s="75" t="s">
        <v>52</v>
      </c>
      <c r="E161" s="79">
        <v>1.0492999999999999</v>
      </c>
      <c r="F161" s="78">
        <v>24.87</v>
      </c>
      <c r="G161" s="84">
        <f>E161*F161</f>
        <v>26.096090999999998</v>
      </c>
    </row>
    <row r="162" spans="1:7" ht="15" customHeight="1" x14ac:dyDescent="0.35">
      <c r="A162" s="85"/>
      <c r="B162" s="86"/>
      <c r="C162" s="86"/>
      <c r="D162" s="86"/>
      <c r="E162" s="278" t="s">
        <v>379</v>
      </c>
      <c r="F162" s="278"/>
      <c r="G162" s="87">
        <f>G160+G161</f>
        <v>26.119898999999997</v>
      </c>
    </row>
    <row r="163" spans="1:7" ht="15" customHeight="1" x14ac:dyDescent="0.35">
      <c r="A163" s="276" t="s">
        <v>404</v>
      </c>
      <c r="B163" s="277"/>
      <c r="C163" s="74" t="s">
        <v>19</v>
      </c>
      <c r="D163" s="74" t="s">
        <v>20</v>
      </c>
      <c r="E163" s="74" t="s">
        <v>349</v>
      </c>
      <c r="F163" s="74" t="s">
        <v>350</v>
      </c>
      <c r="G163" s="82" t="s">
        <v>351</v>
      </c>
    </row>
    <row r="164" spans="1:7" ht="46.5" x14ac:dyDescent="0.35">
      <c r="A164" s="83" t="s">
        <v>405</v>
      </c>
      <c r="B164" s="199" t="s">
        <v>406</v>
      </c>
      <c r="C164" s="75" t="s">
        <v>59</v>
      </c>
      <c r="D164" s="75" t="s">
        <v>32</v>
      </c>
      <c r="E164" s="79">
        <v>0.04</v>
      </c>
      <c r="F164" s="78">
        <f>F141</f>
        <v>21.85</v>
      </c>
      <c r="G164" s="84">
        <f>E164*F164</f>
        <v>0.87400000000000011</v>
      </c>
    </row>
    <row r="165" spans="1:7" ht="31" x14ac:dyDescent="0.35">
      <c r="A165" s="83" t="s">
        <v>407</v>
      </c>
      <c r="B165" s="199" t="s">
        <v>408</v>
      </c>
      <c r="C165" s="75" t="s">
        <v>59</v>
      </c>
      <c r="D165" s="75" t="s">
        <v>32</v>
      </c>
      <c r="E165" s="79">
        <v>0.04</v>
      </c>
      <c r="F165" s="78">
        <f>F142</f>
        <v>26</v>
      </c>
      <c r="G165" s="84">
        <f>E165*F165</f>
        <v>1.04</v>
      </c>
    </row>
    <row r="166" spans="1:7" ht="18" customHeight="1" x14ac:dyDescent="0.35">
      <c r="A166" s="85"/>
      <c r="B166" s="86"/>
      <c r="C166" s="86"/>
      <c r="D166" s="86"/>
      <c r="E166" s="278" t="s">
        <v>409</v>
      </c>
      <c r="F166" s="278"/>
      <c r="G166" s="87">
        <f>G164+G165</f>
        <v>1.9140000000000001</v>
      </c>
    </row>
    <row r="167" spans="1:7" ht="15" customHeight="1" x14ac:dyDescent="0.35">
      <c r="A167" s="85"/>
      <c r="B167" s="86"/>
      <c r="C167" s="86"/>
      <c r="D167" s="86"/>
      <c r="E167" s="273" t="s">
        <v>364</v>
      </c>
      <c r="F167" s="273"/>
      <c r="G167" s="94">
        <f>G162+G166</f>
        <v>28.033898999999998</v>
      </c>
    </row>
    <row r="168" spans="1:7" ht="10" customHeight="1" x14ac:dyDescent="0.35">
      <c r="A168" s="85"/>
      <c r="B168" s="86"/>
      <c r="C168" s="86"/>
      <c r="D168" s="86"/>
      <c r="E168" s="274"/>
      <c r="F168" s="274"/>
      <c r="G168" s="275"/>
    </row>
    <row r="169" spans="1:7" ht="20" customHeight="1" x14ac:dyDescent="0.35">
      <c r="A169" s="279" t="s">
        <v>421</v>
      </c>
      <c r="B169" s="280"/>
      <c r="C169" s="280"/>
      <c r="D169" s="280"/>
      <c r="E169" s="280"/>
      <c r="F169" s="280"/>
      <c r="G169" s="281"/>
    </row>
    <row r="170" spans="1:7" ht="15" customHeight="1" x14ac:dyDescent="0.35">
      <c r="A170" s="276" t="s">
        <v>376</v>
      </c>
      <c r="B170" s="277"/>
      <c r="C170" s="74" t="s">
        <v>19</v>
      </c>
      <c r="D170" s="74" t="s">
        <v>20</v>
      </c>
      <c r="E170" s="74" t="s">
        <v>349</v>
      </c>
      <c r="F170" s="74" t="s">
        <v>350</v>
      </c>
      <c r="G170" s="82" t="s">
        <v>351</v>
      </c>
    </row>
    <row r="171" spans="1:7" ht="15" customHeight="1" x14ac:dyDescent="0.35">
      <c r="A171" s="83" t="s">
        <v>76</v>
      </c>
      <c r="B171" s="76" t="s">
        <v>77</v>
      </c>
      <c r="C171" s="75" t="s">
        <v>59</v>
      </c>
      <c r="D171" s="75" t="s">
        <v>52</v>
      </c>
      <c r="E171" s="79">
        <v>1</v>
      </c>
      <c r="F171" s="78">
        <v>41.2</v>
      </c>
      <c r="G171" s="84">
        <f>E171*F171</f>
        <v>41.2</v>
      </c>
    </row>
    <row r="172" spans="1:7" ht="15" customHeight="1" x14ac:dyDescent="0.35">
      <c r="A172" s="85"/>
      <c r="B172" s="86"/>
      <c r="C172" s="86"/>
      <c r="D172" s="86"/>
      <c r="E172" s="278" t="s">
        <v>379</v>
      </c>
      <c r="F172" s="278"/>
      <c r="G172" s="87">
        <f>G171</f>
        <v>41.2</v>
      </c>
    </row>
    <row r="173" spans="1:7" ht="15" customHeight="1" x14ac:dyDescent="0.35">
      <c r="A173" s="85"/>
      <c r="B173" s="86"/>
      <c r="C173" s="86"/>
      <c r="D173" s="86"/>
      <c r="E173" s="273" t="s">
        <v>364</v>
      </c>
      <c r="F173" s="273"/>
      <c r="G173" s="94">
        <f>G172</f>
        <v>41.2</v>
      </c>
    </row>
    <row r="174" spans="1:7" ht="10" customHeight="1" x14ac:dyDescent="0.35">
      <c r="A174" s="85"/>
      <c r="B174" s="86"/>
      <c r="C174" s="86"/>
      <c r="D174" s="86"/>
      <c r="E174" s="274"/>
      <c r="F174" s="274"/>
      <c r="G174" s="275"/>
    </row>
    <row r="175" spans="1:7" ht="20" customHeight="1" x14ac:dyDescent="0.35">
      <c r="A175" s="279" t="s">
        <v>422</v>
      </c>
      <c r="B175" s="280"/>
      <c r="C175" s="280"/>
      <c r="D175" s="280"/>
      <c r="E175" s="280"/>
      <c r="F175" s="280"/>
      <c r="G175" s="281"/>
    </row>
    <row r="176" spans="1:7" ht="15" customHeight="1" x14ac:dyDescent="0.35">
      <c r="A176" s="276" t="s">
        <v>376</v>
      </c>
      <c r="B176" s="277"/>
      <c r="C176" s="74" t="s">
        <v>19</v>
      </c>
      <c r="D176" s="74" t="s">
        <v>20</v>
      </c>
      <c r="E176" s="74" t="s">
        <v>349</v>
      </c>
      <c r="F176" s="74" t="s">
        <v>350</v>
      </c>
      <c r="G176" s="82" t="s">
        <v>351</v>
      </c>
    </row>
    <row r="177" spans="1:7" ht="15" customHeight="1" x14ac:dyDescent="0.35">
      <c r="A177" s="83" t="s">
        <v>423</v>
      </c>
      <c r="B177" s="76" t="s">
        <v>424</v>
      </c>
      <c r="C177" s="75" t="s">
        <v>59</v>
      </c>
      <c r="D177" s="75" t="s">
        <v>28</v>
      </c>
      <c r="E177" s="79">
        <v>7.1000000000000004E-3</v>
      </c>
      <c r="F177" s="78">
        <v>61.35</v>
      </c>
      <c r="G177" s="84">
        <f>E177*F177</f>
        <v>0.43558500000000006</v>
      </c>
    </row>
    <row r="178" spans="1:7" ht="15" customHeight="1" x14ac:dyDescent="0.35">
      <c r="A178" s="83" t="s">
        <v>400</v>
      </c>
      <c r="B178" s="76" t="s">
        <v>401</v>
      </c>
      <c r="C178" s="75" t="s">
        <v>59</v>
      </c>
      <c r="D178" s="75" t="s">
        <v>28</v>
      </c>
      <c r="E178" s="79">
        <v>4.3700000000000003E-2</v>
      </c>
      <c r="F178" s="78">
        <v>2.56</v>
      </c>
      <c r="G178" s="84">
        <f>E178*F178</f>
        <v>0.11187200000000001</v>
      </c>
    </row>
    <row r="179" spans="1:7" ht="21" customHeight="1" x14ac:dyDescent="0.35">
      <c r="A179" s="83" t="s">
        <v>425</v>
      </c>
      <c r="B179" s="76" t="s">
        <v>426</v>
      </c>
      <c r="C179" s="75" t="s">
        <v>59</v>
      </c>
      <c r="D179" s="75" t="s">
        <v>28</v>
      </c>
      <c r="E179" s="79">
        <v>8.9999999999999993E-3</v>
      </c>
      <c r="F179" s="78">
        <v>69.510000000000005</v>
      </c>
      <c r="G179" s="84">
        <f>E179*F179</f>
        <v>0.62558999999999998</v>
      </c>
    </row>
    <row r="180" spans="1:7" ht="21" customHeight="1" x14ac:dyDescent="0.35">
      <c r="A180" s="83" t="s">
        <v>427</v>
      </c>
      <c r="B180" s="76" t="s">
        <v>428</v>
      </c>
      <c r="C180" s="75" t="s">
        <v>59</v>
      </c>
      <c r="D180" s="75" t="s">
        <v>28</v>
      </c>
      <c r="E180" s="79">
        <v>1</v>
      </c>
      <c r="F180" s="78">
        <v>1.04</v>
      </c>
      <c r="G180" s="84">
        <f>E180*F180</f>
        <v>1.04</v>
      </c>
    </row>
    <row r="181" spans="1:7" ht="15" customHeight="1" x14ac:dyDescent="0.35">
      <c r="A181" s="85"/>
      <c r="B181" s="86"/>
      <c r="C181" s="86"/>
      <c r="D181" s="86"/>
      <c r="E181" s="278" t="s">
        <v>379</v>
      </c>
      <c r="F181" s="278"/>
      <c r="G181" s="87">
        <f>SUM(G177:G180)</f>
        <v>2.213047</v>
      </c>
    </row>
    <row r="182" spans="1:7" ht="15" customHeight="1" x14ac:dyDescent="0.35">
      <c r="A182" s="276" t="s">
        <v>404</v>
      </c>
      <c r="B182" s="277"/>
      <c r="C182" s="74" t="s">
        <v>19</v>
      </c>
      <c r="D182" s="74" t="s">
        <v>20</v>
      </c>
      <c r="E182" s="74" t="s">
        <v>349</v>
      </c>
      <c r="F182" s="74" t="s">
        <v>350</v>
      </c>
      <c r="G182" s="82" t="s">
        <v>351</v>
      </c>
    </row>
    <row r="183" spans="1:7" ht="46.5" x14ac:dyDescent="0.35">
      <c r="A183" s="83" t="s">
        <v>405</v>
      </c>
      <c r="B183" s="199" t="s">
        <v>406</v>
      </c>
      <c r="C183" s="75" t="s">
        <v>59</v>
      </c>
      <c r="D183" s="75" t="s">
        <v>32</v>
      </c>
      <c r="E183" s="79">
        <v>0.17413724999999999</v>
      </c>
      <c r="F183" s="78">
        <f>F164</f>
        <v>21.85</v>
      </c>
      <c r="G183" s="84">
        <f>E183*F183</f>
        <v>3.8048989125000001</v>
      </c>
    </row>
    <row r="184" spans="1:7" ht="31" x14ac:dyDescent="0.35">
      <c r="A184" s="83" t="s">
        <v>407</v>
      </c>
      <c r="B184" s="199" t="s">
        <v>408</v>
      </c>
      <c r="C184" s="75" t="s">
        <v>59</v>
      </c>
      <c r="D184" s="75" t="s">
        <v>32</v>
      </c>
      <c r="E184" s="79">
        <v>0.17413724999999999</v>
      </c>
      <c r="F184" s="78">
        <f>F165</f>
        <v>26</v>
      </c>
      <c r="G184" s="84">
        <f>E184*F184</f>
        <v>4.5275685000000001</v>
      </c>
    </row>
    <row r="185" spans="1:7" ht="18" customHeight="1" x14ac:dyDescent="0.35">
      <c r="A185" s="85"/>
      <c r="B185" s="86"/>
      <c r="C185" s="86"/>
      <c r="D185" s="86"/>
      <c r="E185" s="278" t="s">
        <v>409</v>
      </c>
      <c r="F185" s="278"/>
      <c r="G185" s="87">
        <f>SUM(G183:G184)</f>
        <v>8.3324674124999998</v>
      </c>
    </row>
    <row r="186" spans="1:7" ht="15" customHeight="1" x14ac:dyDescent="0.35">
      <c r="A186" s="85"/>
      <c r="B186" s="86"/>
      <c r="C186" s="86"/>
      <c r="D186" s="86"/>
      <c r="E186" s="273" t="s">
        <v>364</v>
      </c>
      <c r="F186" s="273"/>
      <c r="G186" s="94">
        <f>G181+G185</f>
        <v>10.545514412499999</v>
      </c>
    </row>
    <row r="187" spans="1:7" ht="10" customHeight="1" x14ac:dyDescent="0.35">
      <c r="A187" s="85"/>
      <c r="B187" s="86"/>
      <c r="C187" s="86"/>
      <c r="D187" s="86"/>
      <c r="E187" s="274"/>
      <c r="F187" s="274"/>
      <c r="G187" s="275"/>
    </row>
    <row r="188" spans="1:7" ht="20" customHeight="1" x14ac:dyDescent="0.35">
      <c r="A188" s="279" t="s">
        <v>429</v>
      </c>
      <c r="B188" s="280"/>
      <c r="C188" s="280"/>
      <c r="D188" s="280"/>
      <c r="E188" s="280"/>
      <c r="F188" s="280"/>
      <c r="G188" s="281"/>
    </row>
    <row r="189" spans="1:7" ht="15" customHeight="1" x14ac:dyDescent="0.35">
      <c r="A189" s="276" t="s">
        <v>376</v>
      </c>
      <c r="B189" s="277"/>
      <c r="C189" s="74" t="s">
        <v>19</v>
      </c>
      <c r="D189" s="74" t="s">
        <v>20</v>
      </c>
      <c r="E189" s="74" t="s">
        <v>349</v>
      </c>
      <c r="F189" s="74" t="s">
        <v>350</v>
      </c>
      <c r="G189" s="82" t="s">
        <v>351</v>
      </c>
    </row>
    <row r="190" spans="1:7" ht="15" customHeight="1" x14ac:dyDescent="0.35">
      <c r="A190" s="83" t="s">
        <v>423</v>
      </c>
      <c r="B190" s="76" t="s">
        <v>424</v>
      </c>
      <c r="C190" s="75" t="s">
        <v>59</v>
      </c>
      <c r="D190" s="75" t="s">
        <v>28</v>
      </c>
      <c r="E190" s="79">
        <v>1.06E-2</v>
      </c>
      <c r="F190" s="78">
        <v>61.35</v>
      </c>
      <c r="G190" s="84">
        <f>E190*F190</f>
        <v>0.65031000000000005</v>
      </c>
    </row>
    <row r="191" spans="1:7" ht="15" customHeight="1" x14ac:dyDescent="0.35">
      <c r="A191" s="83" t="s">
        <v>400</v>
      </c>
      <c r="B191" s="76" t="s">
        <v>401</v>
      </c>
      <c r="C191" s="75" t="s">
        <v>59</v>
      </c>
      <c r="D191" s="75" t="s">
        <v>28</v>
      </c>
      <c r="E191" s="79">
        <v>5.0700000000000002E-2</v>
      </c>
      <c r="F191" s="78">
        <v>2.56</v>
      </c>
      <c r="G191" s="84">
        <f>E191*F191</f>
        <v>0.12979200000000002</v>
      </c>
    </row>
    <row r="192" spans="1:7" ht="21" customHeight="1" x14ac:dyDescent="0.35">
      <c r="A192" s="83" t="s">
        <v>425</v>
      </c>
      <c r="B192" s="76" t="s">
        <v>426</v>
      </c>
      <c r="C192" s="75" t="s">
        <v>59</v>
      </c>
      <c r="D192" s="75" t="s">
        <v>28</v>
      </c>
      <c r="E192" s="79">
        <v>1.2E-2</v>
      </c>
      <c r="F192" s="78">
        <v>69.510000000000005</v>
      </c>
      <c r="G192" s="84">
        <f>E192*F192</f>
        <v>0.83412000000000008</v>
      </c>
    </row>
    <row r="193" spans="1:7" ht="21" customHeight="1" x14ac:dyDescent="0.35">
      <c r="A193" s="83" t="s">
        <v>430</v>
      </c>
      <c r="B193" s="76" t="s">
        <v>431</v>
      </c>
      <c r="C193" s="75" t="s">
        <v>59</v>
      </c>
      <c r="D193" s="75" t="s">
        <v>28</v>
      </c>
      <c r="E193" s="79">
        <v>1</v>
      </c>
      <c r="F193" s="78">
        <v>1.18</v>
      </c>
      <c r="G193" s="84">
        <f>E193*F193</f>
        <v>1.18</v>
      </c>
    </row>
    <row r="194" spans="1:7" ht="15" customHeight="1" x14ac:dyDescent="0.35">
      <c r="A194" s="85"/>
      <c r="B194" s="86"/>
      <c r="C194" s="86"/>
      <c r="D194" s="86"/>
      <c r="E194" s="278" t="s">
        <v>379</v>
      </c>
      <c r="F194" s="278"/>
      <c r="G194" s="87">
        <f>SUM(G190:G193)</f>
        <v>2.7942220000000004</v>
      </c>
    </row>
    <row r="195" spans="1:7" ht="15" customHeight="1" x14ac:dyDescent="0.35">
      <c r="A195" s="276" t="s">
        <v>404</v>
      </c>
      <c r="B195" s="277"/>
      <c r="C195" s="74" t="s">
        <v>19</v>
      </c>
      <c r="D195" s="74" t="s">
        <v>20</v>
      </c>
      <c r="E195" s="74" t="s">
        <v>349</v>
      </c>
      <c r="F195" s="74" t="s">
        <v>350</v>
      </c>
      <c r="G195" s="82" t="s">
        <v>351</v>
      </c>
    </row>
    <row r="196" spans="1:7" ht="46.5" x14ac:dyDescent="0.35">
      <c r="A196" s="83" t="s">
        <v>405</v>
      </c>
      <c r="B196" s="199" t="s">
        <v>406</v>
      </c>
      <c r="C196" s="75" t="s">
        <v>59</v>
      </c>
      <c r="D196" s="75" t="s">
        <v>32</v>
      </c>
      <c r="E196" s="79">
        <v>0.20165453</v>
      </c>
      <c r="F196" s="78">
        <f>F183</f>
        <v>21.85</v>
      </c>
      <c r="G196" s="84">
        <f>E196*F196</f>
        <v>4.4061514805000002</v>
      </c>
    </row>
    <row r="197" spans="1:7" ht="31" x14ac:dyDescent="0.35">
      <c r="A197" s="83" t="s">
        <v>407</v>
      </c>
      <c r="B197" s="199" t="s">
        <v>408</v>
      </c>
      <c r="C197" s="75" t="s">
        <v>59</v>
      </c>
      <c r="D197" s="75" t="s">
        <v>32</v>
      </c>
      <c r="E197" s="79">
        <v>0.20211219</v>
      </c>
      <c r="F197" s="78">
        <f>F184</f>
        <v>26</v>
      </c>
      <c r="G197" s="84">
        <f>E197*F197</f>
        <v>5.2549169400000002</v>
      </c>
    </row>
    <row r="198" spans="1:7" ht="18" customHeight="1" x14ac:dyDescent="0.35">
      <c r="A198" s="85"/>
      <c r="B198" s="86"/>
      <c r="C198" s="86"/>
      <c r="D198" s="86"/>
      <c r="E198" s="278" t="s">
        <v>409</v>
      </c>
      <c r="F198" s="278"/>
      <c r="G198" s="87">
        <f>G196+G197</f>
        <v>9.6610684205000013</v>
      </c>
    </row>
    <row r="199" spans="1:7" ht="15" customHeight="1" x14ac:dyDescent="0.35">
      <c r="A199" s="85"/>
      <c r="B199" s="86"/>
      <c r="C199" s="86"/>
      <c r="D199" s="86"/>
      <c r="E199" s="273" t="s">
        <v>364</v>
      </c>
      <c r="F199" s="273"/>
      <c r="G199" s="94">
        <f>G194+G198</f>
        <v>12.455290420500003</v>
      </c>
    </row>
    <row r="200" spans="1:7" ht="10" customHeight="1" x14ac:dyDescent="0.35">
      <c r="A200" s="85"/>
      <c r="B200" s="86"/>
      <c r="C200" s="86"/>
      <c r="D200" s="86"/>
      <c r="E200" s="274"/>
      <c r="F200" s="274"/>
      <c r="G200" s="275"/>
    </row>
    <row r="201" spans="1:7" ht="20" customHeight="1" x14ac:dyDescent="0.35">
      <c r="A201" s="279" t="s">
        <v>432</v>
      </c>
      <c r="B201" s="280"/>
      <c r="C201" s="280"/>
      <c r="D201" s="280"/>
      <c r="E201" s="280"/>
      <c r="F201" s="280"/>
      <c r="G201" s="281"/>
    </row>
    <row r="202" spans="1:7" ht="15" customHeight="1" x14ac:dyDescent="0.35">
      <c r="A202" s="276" t="s">
        <v>376</v>
      </c>
      <c r="B202" s="277"/>
      <c r="C202" s="74" t="s">
        <v>19</v>
      </c>
      <c r="D202" s="74" t="s">
        <v>20</v>
      </c>
      <c r="E202" s="74" t="s">
        <v>349</v>
      </c>
      <c r="F202" s="74" t="s">
        <v>350</v>
      </c>
      <c r="G202" s="82" t="s">
        <v>351</v>
      </c>
    </row>
    <row r="203" spans="1:7" ht="15" customHeight="1" x14ac:dyDescent="0.35">
      <c r="A203" s="83" t="s">
        <v>423</v>
      </c>
      <c r="B203" s="76" t="s">
        <v>424</v>
      </c>
      <c r="C203" s="75" t="s">
        <v>59</v>
      </c>
      <c r="D203" s="75" t="s">
        <v>28</v>
      </c>
      <c r="E203" s="79">
        <v>1.41E-2</v>
      </c>
      <c r="F203" s="78">
        <v>61.35</v>
      </c>
      <c r="G203" s="84">
        <f>E203*F203</f>
        <v>0.865035</v>
      </c>
    </row>
    <row r="204" spans="1:7" ht="15" customHeight="1" x14ac:dyDescent="0.35">
      <c r="A204" s="83" t="s">
        <v>400</v>
      </c>
      <c r="B204" s="76" t="s">
        <v>401</v>
      </c>
      <c r="C204" s="75" t="s">
        <v>59</v>
      </c>
      <c r="D204" s="75" t="s">
        <v>28</v>
      </c>
      <c r="E204" s="79">
        <v>5.3999999999999999E-2</v>
      </c>
      <c r="F204" s="78">
        <v>2.56</v>
      </c>
      <c r="G204" s="84">
        <f>E204*F204</f>
        <v>0.13824</v>
      </c>
    </row>
    <row r="205" spans="1:7" ht="21" customHeight="1" x14ac:dyDescent="0.35">
      <c r="A205" s="83" t="s">
        <v>425</v>
      </c>
      <c r="B205" s="76" t="s">
        <v>426</v>
      </c>
      <c r="C205" s="75" t="s">
        <v>59</v>
      </c>
      <c r="D205" s="75" t="s">
        <v>28</v>
      </c>
      <c r="E205" s="79">
        <v>1.6500000000000001E-2</v>
      </c>
      <c r="F205" s="78">
        <v>69.510000000000005</v>
      </c>
      <c r="G205" s="84">
        <f>E205*F205</f>
        <v>1.1469150000000001</v>
      </c>
    </row>
    <row r="206" spans="1:7" ht="21" customHeight="1" x14ac:dyDescent="0.35">
      <c r="A206" s="83" t="s">
        <v>433</v>
      </c>
      <c r="B206" s="76" t="s">
        <v>434</v>
      </c>
      <c r="C206" s="75" t="s">
        <v>59</v>
      </c>
      <c r="D206" s="75" t="s">
        <v>28</v>
      </c>
      <c r="E206" s="79">
        <v>1</v>
      </c>
      <c r="F206" s="78">
        <v>3.7</v>
      </c>
      <c r="G206" s="84">
        <f>E206*F206</f>
        <v>3.7</v>
      </c>
    </row>
    <row r="207" spans="1:7" ht="15" customHeight="1" x14ac:dyDescent="0.35">
      <c r="A207" s="85"/>
      <c r="B207" s="86"/>
      <c r="C207" s="86"/>
      <c r="D207" s="86"/>
      <c r="E207" s="278" t="s">
        <v>379</v>
      </c>
      <c r="F207" s="278"/>
      <c r="G207" s="87">
        <f>SUM(G203:G206)</f>
        <v>5.8501900000000004</v>
      </c>
    </row>
    <row r="208" spans="1:7" ht="15" customHeight="1" x14ac:dyDescent="0.35">
      <c r="A208" s="276" t="s">
        <v>404</v>
      </c>
      <c r="B208" s="277"/>
      <c r="C208" s="74" t="s">
        <v>19</v>
      </c>
      <c r="D208" s="74" t="s">
        <v>20</v>
      </c>
      <c r="E208" s="74" t="s">
        <v>349</v>
      </c>
      <c r="F208" s="74" t="s">
        <v>350</v>
      </c>
      <c r="G208" s="82" t="s">
        <v>351</v>
      </c>
    </row>
    <row r="209" spans="1:7" ht="46.5" x14ac:dyDescent="0.35">
      <c r="A209" s="83" t="s">
        <v>405</v>
      </c>
      <c r="B209" s="199" t="s">
        <v>406</v>
      </c>
      <c r="C209" s="75" t="s">
        <v>59</v>
      </c>
      <c r="D209" s="75" t="s">
        <v>32</v>
      </c>
      <c r="E209" s="79">
        <v>0.21524115999999999</v>
      </c>
      <c r="F209" s="78">
        <f>F196</f>
        <v>21.85</v>
      </c>
      <c r="G209" s="84">
        <f>E209*F209</f>
        <v>4.7030193459999996</v>
      </c>
    </row>
    <row r="210" spans="1:7" ht="31" x14ac:dyDescent="0.35">
      <c r="A210" s="83" t="s">
        <v>407</v>
      </c>
      <c r="B210" s="199" t="s">
        <v>408</v>
      </c>
      <c r="C210" s="75" t="s">
        <v>59</v>
      </c>
      <c r="D210" s="75" t="s">
        <v>32</v>
      </c>
      <c r="E210" s="79">
        <v>0.21569882000000001</v>
      </c>
      <c r="F210" s="78">
        <f>F197</f>
        <v>26</v>
      </c>
      <c r="G210" s="84">
        <f>E210*F210</f>
        <v>5.60816932</v>
      </c>
    </row>
    <row r="211" spans="1:7" ht="18" customHeight="1" x14ac:dyDescent="0.35">
      <c r="A211" s="85"/>
      <c r="B211" s="86"/>
      <c r="C211" s="86"/>
      <c r="D211" s="86"/>
      <c r="E211" s="278" t="s">
        <v>409</v>
      </c>
      <c r="F211" s="278"/>
      <c r="G211" s="87">
        <f>G209+G210</f>
        <v>10.311188666</v>
      </c>
    </row>
    <row r="212" spans="1:7" ht="15" customHeight="1" x14ac:dyDescent="0.35">
      <c r="A212" s="85"/>
      <c r="B212" s="86"/>
      <c r="C212" s="86"/>
      <c r="D212" s="86"/>
      <c r="E212" s="273" t="s">
        <v>364</v>
      </c>
      <c r="F212" s="273"/>
      <c r="G212" s="94">
        <f>G207+G211</f>
        <v>16.161378666000001</v>
      </c>
    </row>
    <row r="213" spans="1:7" ht="10" customHeight="1" x14ac:dyDescent="0.35">
      <c r="A213" s="85"/>
      <c r="B213" s="86"/>
      <c r="C213" s="86"/>
      <c r="D213" s="86"/>
      <c r="E213" s="274"/>
      <c r="F213" s="274"/>
      <c r="G213" s="275"/>
    </row>
    <row r="214" spans="1:7" ht="20" customHeight="1" x14ac:dyDescent="0.35">
      <c r="A214" s="279" t="s">
        <v>435</v>
      </c>
      <c r="B214" s="280"/>
      <c r="C214" s="280"/>
      <c r="D214" s="280"/>
      <c r="E214" s="280"/>
      <c r="F214" s="280"/>
      <c r="G214" s="281"/>
    </row>
    <row r="215" spans="1:7" ht="15" customHeight="1" x14ac:dyDescent="0.35">
      <c r="A215" s="276" t="s">
        <v>376</v>
      </c>
      <c r="B215" s="277"/>
      <c r="C215" s="74" t="s">
        <v>19</v>
      </c>
      <c r="D215" s="74" t="s">
        <v>20</v>
      </c>
      <c r="E215" s="74" t="s">
        <v>349</v>
      </c>
      <c r="F215" s="74" t="s">
        <v>350</v>
      </c>
      <c r="G215" s="82" t="s">
        <v>351</v>
      </c>
    </row>
    <row r="216" spans="1:7" ht="15" customHeight="1" x14ac:dyDescent="0.35">
      <c r="A216" s="83" t="s">
        <v>423</v>
      </c>
      <c r="B216" s="76" t="s">
        <v>424</v>
      </c>
      <c r="C216" s="75" t="s">
        <v>59</v>
      </c>
      <c r="D216" s="75" t="s">
        <v>28</v>
      </c>
      <c r="E216" s="79">
        <v>1.7600000000000001E-2</v>
      </c>
      <c r="F216" s="78">
        <v>61.35</v>
      </c>
      <c r="G216" s="84">
        <f>E216*F216</f>
        <v>1.0797600000000001</v>
      </c>
    </row>
    <row r="217" spans="1:7" ht="15" customHeight="1" x14ac:dyDescent="0.35">
      <c r="A217" s="83" t="s">
        <v>400</v>
      </c>
      <c r="B217" s="76" t="s">
        <v>401</v>
      </c>
      <c r="C217" s="75" t="s">
        <v>59</v>
      </c>
      <c r="D217" s="75" t="s">
        <v>28</v>
      </c>
      <c r="E217" s="79">
        <v>2.3599999999999999E-2</v>
      </c>
      <c r="F217" s="78">
        <v>2.56</v>
      </c>
      <c r="G217" s="84">
        <f>E217*F217</f>
        <v>6.0415999999999997E-2</v>
      </c>
    </row>
    <row r="218" spans="1:7" ht="21" customHeight="1" x14ac:dyDescent="0.35">
      <c r="A218" s="83" t="s">
        <v>425</v>
      </c>
      <c r="B218" s="76" t="s">
        <v>426</v>
      </c>
      <c r="C218" s="75" t="s">
        <v>59</v>
      </c>
      <c r="D218" s="75" t="s">
        <v>28</v>
      </c>
      <c r="E218" s="79">
        <v>2.1000000000000001E-2</v>
      </c>
      <c r="F218" s="78">
        <v>69.510000000000005</v>
      </c>
      <c r="G218" s="84">
        <f>E218*F218</f>
        <v>1.4597100000000003</v>
      </c>
    </row>
    <row r="219" spans="1:7" ht="21" customHeight="1" x14ac:dyDescent="0.35">
      <c r="A219" s="83" t="s">
        <v>436</v>
      </c>
      <c r="B219" s="76" t="s">
        <v>437</v>
      </c>
      <c r="C219" s="75" t="s">
        <v>59</v>
      </c>
      <c r="D219" s="75" t="s">
        <v>28</v>
      </c>
      <c r="E219" s="79">
        <v>1</v>
      </c>
      <c r="F219" s="78">
        <v>9.0299999999999994</v>
      </c>
      <c r="G219" s="84">
        <f>E219*F219</f>
        <v>9.0299999999999994</v>
      </c>
    </row>
    <row r="220" spans="1:7" ht="15" customHeight="1" x14ac:dyDescent="0.35">
      <c r="A220" s="85"/>
      <c r="B220" s="86"/>
      <c r="C220" s="86"/>
      <c r="D220" s="86"/>
      <c r="E220" s="278" t="s">
        <v>379</v>
      </c>
      <c r="F220" s="278"/>
      <c r="G220" s="87">
        <f>SUM(G216:G219)</f>
        <v>11.629885999999999</v>
      </c>
    </row>
    <row r="221" spans="1:7" ht="15" customHeight="1" x14ac:dyDescent="0.35">
      <c r="A221" s="276" t="s">
        <v>404</v>
      </c>
      <c r="B221" s="277"/>
      <c r="C221" s="74" t="s">
        <v>19</v>
      </c>
      <c r="D221" s="74" t="s">
        <v>20</v>
      </c>
      <c r="E221" s="74" t="s">
        <v>349</v>
      </c>
      <c r="F221" s="74" t="s">
        <v>350</v>
      </c>
      <c r="G221" s="82" t="s">
        <v>351</v>
      </c>
    </row>
    <row r="222" spans="1:7" ht="46.5" x14ac:dyDescent="0.35">
      <c r="A222" s="83" t="s">
        <v>405</v>
      </c>
      <c r="B222" s="199" t="s">
        <v>406</v>
      </c>
      <c r="C222" s="75" t="s">
        <v>59</v>
      </c>
      <c r="D222" s="75" t="s">
        <v>32</v>
      </c>
      <c r="E222" s="79">
        <v>0.13992349000000001</v>
      </c>
      <c r="F222" s="78">
        <f>F209</f>
        <v>21.85</v>
      </c>
      <c r="G222" s="84">
        <f>E222*F222</f>
        <v>3.0573282565000004</v>
      </c>
    </row>
    <row r="223" spans="1:7" ht="31" x14ac:dyDescent="0.35">
      <c r="A223" s="83" t="s">
        <v>407</v>
      </c>
      <c r="B223" s="199" t="s">
        <v>408</v>
      </c>
      <c r="C223" s="75" t="s">
        <v>59</v>
      </c>
      <c r="D223" s="75" t="s">
        <v>32</v>
      </c>
      <c r="E223" s="79">
        <v>0.13992349000000001</v>
      </c>
      <c r="F223" s="78">
        <f>F210</f>
        <v>26</v>
      </c>
      <c r="G223" s="84">
        <f>E223*F223</f>
        <v>3.6380107400000004</v>
      </c>
    </row>
    <row r="224" spans="1:7" ht="18" customHeight="1" x14ac:dyDescent="0.35">
      <c r="A224" s="85"/>
      <c r="B224" s="86"/>
      <c r="C224" s="86"/>
      <c r="D224" s="86"/>
      <c r="E224" s="278" t="s">
        <v>409</v>
      </c>
      <c r="F224" s="278"/>
      <c r="G224" s="87">
        <f>G222+G223</f>
        <v>6.6953389965000003</v>
      </c>
    </row>
    <row r="225" spans="1:7" ht="15" customHeight="1" x14ac:dyDescent="0.35">
      <c r="A225" s="85"/>
      <c r="B225" s="86"/>
      <c r="C225" s="86"/>
      <c r="D225" s="86"/>
      <c r="E225" s="273" t="s">
        <v>364</v>
      </c>
      <c r="F225" s="273"/>
      <c r="G225" s="94">
        <f>G220+G224</f>
        <v>18.325224996499998</v>
      </c>
    </row>
    <row r="226" spans="1:7" ht="10" customHeight="1" x14ac:dyDescent="0.35">
      <c r="A226" s="85"/>
      <c r="B226" s="86"/>
      <c r="C226" s="86"/>
      <c r="D226" s="86"/>
      <c r="E226" s="274"/>
      <c r="F226" s="274"/>
      <c r="G226" s="275"/>
    </row>
    <row r="227" spans="1:7" ht="20" customHeight="1" x14ac:dyDescent="0.35">
      <c r="A227" s="279" t="s">
        <v>438</v>
      </c>
      <c r="B227" s="280"/>
      <c r="C227" s="280"/>
      <c r="D227" s="280"/>
      <c r="E227" s="280"/>
      <c r="F227" s="280"/>
      <c r="G227" s="281"/>
    </row>
    <row r="228" spans="1:7" ht="15" customHeight="1" x14ac:dyDescent="0.35">
      <c r="A228" s="276" t="s">
        <v>376</v>
      </c>
      <c r="B228" s="277"/>
      <c r="C228" s="74" t="s">
        <v>19</v>
      </c>
      <c r="D228" s="74" t="s">
        <v>20</v>
      </c>
      <c r="E228" s="74" t="s">
        <v>349</v>
      </c>
      <c r="F228" s="74" t="s">
        <v>350</v>
      </c>
      <c r="G228" s="82" t="s">
        <v>351</v>
      </c>
    </row>
    <row r="229" spans="1:7" ht="15" customHeight="1" x14ac:dyDescent="0.35">
      <c r="A229" s="83" t="s">
        <v>423</v>
      </c>
      <c r="B229" s="76" t="s">
        <v>424</v>
      </c>
      <c r="C229" s="75" t="s">
        <v>59</v>
      </c>
      <c r="D229" s="75" t="s">
        <v>28</v>
      </c>
      <c r="E229" s="79">
        <v>8.8000000000000005E-3</v>
      </c>
      <c r="F229" s="78">
        <v>61.35</v>
      </c>
      <c r="G229" s="84">
        <f>E229*F229</f>
        <v>0.53988000000000003</v>
      </c>
    </row>
    <row r="230" spans="1:7" ht="15" customHeight="1" x14ac:dyDescent="0.35">
      <c r="A230" s="83" t="s">
        <v>400</v>
      </c>
      <c r="B230" s="76" t="s">
        <v>401</v>
      </c>
      <c r="C230" s="75" t="s">
        <v>59</v>
      </c>
      <c r="D230" s="75" t="s">
        <v>28</v>
      </c>
      <c r="E230" s="79">
        <v>4.3200000000000002E-2</v>
      </c>
      <c r="F230" s="78">
        <v>2.56</v>
      </c>
      <c r="G230" s="84">
        <f>E230*F230</f>
        <v>0.11059200000000001</v>
      </c>
    </row>
    <row r="231" spans="1:7" ht="21" customHeight="1" x14ac:dyDescent="0.35">
      <c r="A231" s="83" t="s">
        <v>425</v>
      </c>
      <c r="B231" s="76" t="s">
        <v>426</v>
      </c>
      <c r="C231" s="75" t="s">
        <v>59</v>
      </c>
      <c r="D231" s="75" t="s">
        <v>28</v>
      </c>
      <c r="E231" s="79">
        <v>1.0500000000000001E-2</v>
      </c>
      <c r="F231" s="78">
        <v>69.510000000000005</v>
      </c>
      <c r="G231" s="84">
        <f>E231*F231</f>
        <v>0.72985500000000014</v>
      </c>
    </row>
    <row r="232" spans="1:7" ht="21" customHeight="1" x14ac:dyDescent="0.35">
      <c r="A232" s="83" t="s">
        <v>439</v>
      </c>
      <c r="B232" s="76" t="s">
        <v>440</v>
      </c>
      <c r="C232" s="75" t="s">
        <v>59</v>
      </c>
      <c r="D232" s="75" t="s">
        <v>28</v>
      </c>
      <c r="E232" s="79">
        <v>1</v>
      </c>
      <c r="F232" s="78">
        <v>3.76</v>
      </c>
      <c r="G232" s="84">
        <f>E232*F232</f>
        <v>3.76</v>
      </c>
    </row>
    <row r="233" spans="1:7" ht="15" customHeight="1" x14ac:dyDescent="0.35">
      <c r="A233" s="85"/>
      <c r="B233" s="86"/>
      <c r="C233" s="86"/>
      <c r="D233" s="86"/>
      <c r="E233" s="278" t="s">
        <v>379</v>
      </c>
      <c r="F233" s="278"/>
      <c r="G233" s="87">
        <f>SUM(G229:G232)</f>
        <v>5.1403270000000001</v>
      </c>
    </row>
    <row r="234" spans="1:7" ht="15" customHeight="1" x14ac:dyDescent="0.35">
      <c r="A234" s="276" t="s">
        <v>404</v>
      </c>
      <c r="B234" s="277"/>
      <c r="C234" s="74" t="s">
        <v>19</v>
      </c>
      <c r="D234" s="74" t="s">
        <v>20</v>
      </c>
      <c r="E234" s="74" t="s">
        <v>349</v>
      </c>
      <c r="F234" s="74" t="s">
        <v>350</v>
      </c>
      <c r="G234" s="82" t="s">
        <v>351</v>
      </c>
    </row>
    <row r="235" spans="1:7" ht="46.5" x14ac:dyDescent="0.35">
      <c r="A235" s="83" t="s">
        <v>405</v>
      </c>
      <c r="B235" s="199" t="s">
        <v>406</v>
      </c>
      <c r="C235" s="75" t="s">
        <v>59</v>
      </c>
      <c r="D235" s="75" t="s">
        <v>32</v>
      </c>
      <c r="E235" s="79">
        <v>0.16821426</v>
      </c>
      <c r="F235" s="78">
        <f>F222</f>
        <v>21.85</v>
      </c>
      <c r="G235" s="84">
        <f>E235*F235</f>
        <v>3.6754815810000006</v>
      </c>
    </row>
    <row r="236" spans="1:7" ht="31" x14ac:dyDescent="0.35">
      <c r="A236" s="83" t="s">
        <v>407</v>
      </c>
      <c r="B236" s="199" t="s">
        <v>408</v>
      </c>
      <c r="C236" s="75" t="s">
        <v>59</v>
      </c>
      <c r="D236" s="75" t="s">
        <v>32</v>
      </c>
      <c r="E236" s="79">
        <v>0.16867192</v>
      </c>
      <c r="F236" s="78">
        <f>F223</f>
        <v>26</v>
      </c>
      <c r="G236" s="84">
        <f>E236*F236</f>
        <v>4.3854699200000002</v>
      </c>
    </row>
    <row r="237" spans="1:7" ht="18" customHeight="1" x14ac:dyDescent="0.35">
      <c r="A237" s="85"/>
      <c r="B237" s="86"/>
      <c r="C237" s="86"/>
      <c r="D237" s="86"/>
      <c r="E237" s="278" t="s">
        <v>409</v>
      </c>
      <c r="F237" s="278"/>
      <c r="G237" s="87">
        <f>G235+G236</f>
        <v>8.0609515010000017</v>
      </c>
    </row>
    <row r="238" spans="1:7" ht="15" customHeight="1" x14ac:dyDescent="0.35">
      <c r="A238" s="85"/>
      <c r="B238" s="86"/>
      <c r="C238" s="86"/>
      <c r="D238" s="86"/>
      <c r="E238" s="273" t="s">
        <v>364</v>
      </c>
      <c r="F238" s="273"/>
      <c r="G238" s="94">
        <f>G233+G237</f>
        <v>13.201278501000001</v>
      </c>
    </row>
    <row r="239" spans="1:7" ht="10" customHeight="1" x14ac:dyDescent="0.35">
      <c r="A239" s="85"/>
      <c r="B239" s="86"/>
      <c r="C239" s="86"/>
      <c r="D239" s="86"/>
      <c r="E239" s="274"/>
      <c r="F239" s="274"/>
      <c r="G239" s="275"/>
    </row>
    <row r="240" spans="1:7" ht="20" customHeight="1" x14ac:dyDescent="0.35">
      <c r="A240" s="279" t="s">
        <v>441</v>
      </c>
      <c r="B240" s="280"/>
      <c r="C240" s="280"/>
      <c r="D240" s="280"/>
      <c r="E240" s="280"/>
      <c r="F240" s="280"/>
      <c r="G240" s="281"/>
    </row>
    <row r="241" spans="1:7" ht="15" customHeight="1" x14ac:dyDescent="0.35">
      <c r="A241" s="276" t="s">
        <v>376</v>
      </c>
      <c r="B241" s="277"/>
      <c r="C241" s="74" t="s">
        <v>19</v>
      </c>
      <c r="D241" s="74" t="s">
        <v>20</v>
      </c>
      <c r="E241" s="74" t="s">
        <v>349</v>
      </c>
      <c r="F241" s="74" t="s">
        <v>350</v>
      </c>
      <c r="G241" s="82" t="s">
        <v>351</v>
      </c>
    </row>
    <row r="242" spans="1:7" ht="15" customHeight="1" x14ac:dyDescent="0.35">
      <c r="A242" s="83" t="s">
        <v>423</v>
      </c>
      <c r="B242" s="76" t="s">
        <v>424</v>
      </c>
      <c r="C242" s="75" t="s">
        <v>59</v>
      </c>
      <c r="D242" s="75" t="s">
        <v>28</v>
      </c>
      <c r="E242" s="79">
        <v>1.18E-2</v>
      </c>
      <c r="F242" s="78">
        <v>61.35</v>
      </c>
      <c r="G242" s="84">
        <f>E242*F242</f>
        <v>0.72392999999999996</v>
      </c>
    </row>
    <row r="243" spans="1:7" ht="21" customHeight="1" x14ac:dyDescent="0.35">
      <c r="A243" s="83" t="s">
        <v>442</v>
      </c>
      <c r="B243" s="76" t="s">
        <v>443</v>
      </c>
      <c r="C243" s="75" t="s">
        <v>59</v>
      </c>
      <c r="D243" s="75" t="s">
        <v>28</v>
      </c>
      <c r="E243" s="79">
        <v>1</v>
      </c>
      <c r="F243" s="78">
        <v>11.77</v>
      </c>
      <c r="G243" s="84">
        <f>E243*F243</f>
        <v>11.77</v>
      </c>
    </row>
    <row r="244" spans="1:7" ht="15" customHeight="1" x14ac:dyDescent="0.35">
      <c r="A244" s="83" t="s">
        <v>400</v>
      </c>
      <c r="B244" s="76" t="s">
        <v>401</v>
      </c>
      <c r="C244" s="75" t="s">
        <v>59</v>
      </c>
      <c r="D244" s="75" t="s">
        <v>28</v>
      </c>
      <c r="E244" s="79">
        <v>1.5699999999999999E-2</v>
      </c>
      <c r="F244" s="78">
        <v>2.56</v>
      </c>
      <c r="G244" s="84">
        <f>E244*F244</f>
        <v>4.0191999999999999E-2</v>
      </c>
    </row>
    <row r="245" spans="1:7" ht="21" customHeight="1" x14ac:dyDescent="0.35">
      <c r="A245" s="83" t="s">
        <v>425</v>
      </c>
      <c r="B245" s="76" t="s">
        <v>426</v>
      </c>
      <c r="C245" s="75" t="s">
        <v>59</v>
      </c>
      <c r="D245" s="75" t="s">
        <v>28</v>
      </c>
      <c r="E245" s="79">
        <v>1.4E-2</v>
      </c>
      <c r="F245" s="78">
        <v>69.510000000000005</v>
      </c>
      <c r="G245" s="84">
        <f>E245*F245</f>
        <v>0.97314000000000012</v>
      </c>
    </row>
    <row r="246" spans="1:7" ht="15" customHeight="1" x14ac:dyDescent="0.35">
      <c r="A246" s="85"/>
      <c r="B246" s="86"/>
      <c r="C246" s="86"/>
      <c r="D246" s="86"/>
      <c r="E246" s="278" t="s">
        <v>379</v>
      </c>
      <c r="F246" s="278"/>
      <c r="G246" s="87">
        <f>SUM(G242:G245)</f>
        <v>13.507261999999999</v>
      </c>
    </row>
    <row r="247" spans="1:7" ht="15" customHeight="1" x14ac:dyDescent="0.35">
      <c r="A247" s="276" t="s">
        <v>404</v>
      </c>
      <c r="B247" s="277"/>
      <c r="C247" s="74" t="s">
        <v>19</v>
      </c>
      <c r="D247" s="74" t="s">
        <v>20</v>
      </c>
      <c r="E247" s="74" t="s">
        <v>349</v>
      </c>
      <c r="F247" s="74" t="s">
        <v>350</v>
      </c>
      <c r="G247" s="82" t="s">
        <v>351</v>
      </c>
    </row>
    <row r="248" spans="1:7" ht="46.5" x14ac:dyDescent="0.35">
      <c r="A248" s="83" t="s">
        <v>405</v>
      </c>
      <c r="B248" s="199" t="s">
        <v>406</v>
      </c>
      <c r="C248" s="75" t="s">
        <v>59</v>
      </c>
      <c r="D248" s="75" t="s">
        <v>32</v>
      </c>
      <c r="E248" s="79">
        <v>0.10412914</v>
      </c>
      <c r="F248" s="78">
        <f>F235</f>
        <v>21.85</v>
      </c>
      <c r="G248" s="84">
        <f>E248*F248</f>
        <v>2.2752217090000002</v>
      </c>
    </row>
    <row r="249" spans="1:7" ht="31" x14ac:dyDescent="0.35">
      <c r="A249" s="83" t="s">
        <v>407</v>
      </c>
      <c r="B249" s="199" t="s">
        <v>408</v>
      </c>
      <c r="C249" s="75" t="s">
        <v>59</v>
      </c>
      <c r="D249" s="75" t="s">
        <v>32</v>
      </c>
      <c r="E249" s="79">
        <v>0.10458679999999999</v>
      </c>
      <c r="F249" s="78">
        <f>F236</f>
        <v>26</v>
      </c>
      <c r="G249" s="84">
        <f>E249*F249</f>
        <v>2.7192567999999997</v>
      </c>
    </row>
    <row r="250" spans="1:7" ht="18" customHeight="1" x14ac:dyDescent="0.35">
      <c r="A250" s="85"/>
      <c r="B250" s="86"/>
      <c r="C250" s="86"/>
      <c r="D250" s="86"/>
      <c r="E250" s="278" t="s">
        <v>409</v>
      </c>
      <c r="F250" s="278"/>
      <c r="G250" s="87">
        <f>G248+G249</f>
        <v>4.9944785090000003</v>
      </c>
    </row>
    <row r="251" spans="1:7" ht="15" customHeight="1" x14ac:dyDescent="0.35">
      <c r="A251" s="85"/>
      <c r="B251" s="86"/>
      <c r="C251" s="86"/>
      <c r="D251" s="86"/>
      <c r="E251" s="273" t="s">
        <v>364</v>
      </c>
      <c r="F251" s="273"/>
      <c r="G251" s="94">
        <f>G246+G250</f>
        <v>18.501740509000001</v>
      </c>
    </row>
    <row r="252" spans="1:7" ht="10" customHeight="1" x14ac:dyDescent="0.35">
      <c r="A252" s="85"/>
      <c r="B252" s="86"/>
      <c r="C252" s="86"/>
      <c r="D252" s="86"/>
      <c r="E252" s="274"/>
      <c r="F252" s="274"/>
      <c r="G252" s="275"/>
    </row>
    <row r="253" spans="1:7" ht="20" customHeight="1" x14ac:dyDescent="0.35">
      <c r="A253" s="279" t="s">
        <v>444</v>
      </c>
      <c r="B253" s="280"/>
      <c r="C253" s="280"/>
      <c r="D253" s="280"/>
      <c r="E253" s="280"/>
      <c r="F253" s="280"/>
      <c r="G253" s="281"/>
    </row>
    <row r="254" spans="1:7" ht="15" customHeight="1" x14ac:dyDescent="0.35">
      <c r="A254" s="276" t="s">
        <v>376</v>
      </c>
      <c r="B254" s="277"/>
      <c r="C254" s="74" t="s">
        <v>19</v>
      </c>
      <c r="D254" s="74" t="s">
        <v>20</v>
      </c>
      <c r="E254" s="74" t="s">
        <v>349</v>
      </c>
      <c r="F254" s="74" t="s">
        <v>350</v>
      </c>
      <c r="G254" s="82" t="s">
        <v>351</v>
      </c>
    </row>
    <row r="255" spans="1:7" ht="15" customHeight="1" x14ac:dyDescent="0.35">
      <c r="A255" s="83" t="s">
        <v>423</v>
      </c>
      <c r="B255" s="76" t="s">
        <v>424</v>
      </c>
      <c r="C255" s="75" t="s">
        <v>59</v>
      </c>
      <c r="D255" s="75" t="s">
        <v>28</v>
      </c>
      <c r="E255" s="79">
        <v>1.6500000000000001E-2</v>
      </c>
      <c r="F255" s="78">
        <v>61.35</v>
      </c>
      <c r="G255" s="84">
        <f>E255*F255</f>
        <v>1.012275</v>
      </c>
    </row>
    <row r="256" spans="1:7" ht="21" customHeight="1" x14ac:dyDescent="0.35">
      <c r="A256" s="83" t="s">
        <v>445</v>
      </c>
      <c r="B256" s="76" t="s">
        <v>446</v>
      </c>
      <c r="C256" s="75" t="s">
        <v>59</v>
      </c>
      <c r="D256" s="75" t="s">
        <v>28</v>
      </c>
      <c r="E256" s="79">
        <v>1</v>
      </c>
      <c r="F256" s="78">
        <v>12.77</v>
      </c>
      <c r="G256" s="84">
        <f>E256*F256</f>
        <v>12.77</v>
      </c>
    </row>
    <row r="257" spans="1:7" ht="15" customHeight="1" x14ac:dyDescent="0.35">
      <c r="A257" s="83" t="s">
        <v>400</v>
      </c>
      <c r="B257" s="76" t="s">
        <v>401</v>
      </c>
      <c r="C257" s="75" t="s">
        <v>59</v>
      </c>
      <c r="D257" s="75" t="s">
        <v>28</v>
      </c>
      <c r="E257" s="79">
        <v>1.9E-2</v>
      </c>
      <c r="F257" s="78">
        <v>2.56</v>
      </c>
      <c r="G257" s="84">
        <f>E257*F257</f>
        <v>4.8640000000000003E-2</v>
      </c>
    </row>
    <row r="258" spans="1:7" ht="21" customHeight="1" x14ac:dyDescent="0.35">
      <c r="A258" s="83" t="s">
        <v>425</v>
      </c>
      <c r="B258" s="76" t="s">
        <v>426</v>
      </c>
      <c r="C258" s="75" t="s">
        <v>59</v>
      </c>
      <c r="D258" s="75" t="s">
        <v>28</v>
      </c>
      <c r="E258" s="79">
        <v>2.1999999999999999E-2</v>
      </c>
      <c r="F258" s="78">
        <v>69.510000000000005</v>
      </c>
      <c r="G258" s="84">
        <f>E258*F258</f>
        <v>1.52922</v>
      </c>
    </row>
    <row r="259" spans="1:7" ht="15" customHeight="1" x14ac:dyDescent="0.35">
      <c r="A259" s="85"/>
      <c r="B259" s="86"/>
      <c r="C259" s="86"/>
      <c r="D259" s="86"/>
      <c r="E259" s="278" t="s">
        <v>379</v>
      </c>
      <c r="F259" s="278"/>
      <c r="G259" s="87">
        <f>SUM(G255:G258)</f>
        <v>15.360135000000001</v>
      </c>
    </row>
    <row r="260" spans="1:7" ht="15" customHeight="1" x14ac:dyDescent="0.35">
      <c r="A260" s="276" t="s">
        <v>404</v>
      </c>
      <c r="B260" s="277"/>
      <c r="C260" s="74" t="s">
        <v>19</v>
      </c>
      <c r="D260" s="74" t="s">
        <v>20</v>
      </c>
      <c r="E260" s="74" t="s">
        <v>349</v>
      </c>
      <c r="F260" s="74" t="s">
        <v>350</v>
      </c>
      <c r="G260" s="82" t="s">
        <v>351</v>
      </c>
    </row>
    <row r="261" spans="1:7" ht="46.5" x14ac:dyDescent="0.35">
      <c r="A261" s="83" t="s">
        <v>405</v>
      </c>
      <c r="B261" s="199" t="s">
        <v>406</v>
      </c>
      <c r="C261" s="75" t="s">
        <v>59</v>
      </c>
      <c r="D261" s="75" t="s">
        <v>32</v>
      </c>
      <c r="E261" s="79">
        <v>0.12640488</v>
      </c>
      <c r="F261" s="78">
        <f>F248</f>
        <v>21.85</v>
      </c>
      <c r="G261" s="84">
        <f>E261*F261</f>
        <v>2.761946628</v>
      </c>
    </row>
    <row r="262" spans="1:7" ht="31" x14ac:dyDescent="0.35">
      <c r="A262" s="83" t="s">
        <v>407</v>
      </c>
      <c r="B262" s="199" t="s">
        <v>408</v>
      </c>
      <c r="C262" s="75" t="s">
        <v>59</v>
      </c>
      <c r="D262" s="75" t="s">
        <v>32</v>
      </c>
      <c r="E262" s="79">
        <v>0.12686254</v>
      </c>
      <c r="F262" s="78">
        <f>F249</f>
        <v>26</v>
      </c>
      <c r="G262" s="84">
        <f>E262*F262</f>
        <v>3.2984260399999998</v>
      </c>
    </row>
    <row r="263" spans="1:7" ht="18" customHeight="1" x14ac:dyDescent="0.35">
      <c r="A263" s="85"/>
      <c r="B263" s="86"/>
      <c r="C263" s="86"/>
      <c r="D263" s="86"/>
      <c r="E263" s="278" t="s">
        <v>409</v>
      </c>
      <c r="F263" s="278"/>
      <c r="G263" s="87">
        <f>G261+G262</f>
        <v>6.0603726679999994</v>
      </c>
    </row>
    <row r="264" spans="1:7" ht="15" customHeight="1" x14ac:dyDescent="0.35">
      <c r="A264" s="85"/>
      <c r="B264" s="86"/>
      <c r="C264" s="86"/>
      <c r="D264" s="86"/>
      <c r="E264" s="273" t="s">
        <v>364</v>
      </c>
      <c r="F264" s="273"/>
      <c r="G264" s="94">
        <f>G259+G263</f>
        <v>21.420507667999999</v>
      </c>
    </row>
    <row r="265" spans="1:7" ht="10" customHeight="1" x14ac:dyDescent="0.35">
      <c r="A265" s="85"/>
      <c r="B265" s="86"/>
      <c r="C265" s="86"/>
      <c r="D265" s="86"/>
      <c r="E265" s="274"/>
      <c r="F265" s="274"/>
      <c r="G265" s="275"/>
    </row>
    <row r="266" spans="1:7" ht="20" customHeight="1" x14ac:dyDescent="0.35">
      <c r="A266" s="279" t="s">
        <v>447</v>
      </c>
      <c r="B266" s="280"/>
      <c r="C266" s="280"/>
      <c r="D266" s="280"/>
      <c r="E266" s="280"/>
      <c r="F266" s="280"/>
      <c r="G266" s="281"/>
    </row>
    <row r="267" spans="1:7" ht="15" customHeight="1" x14ac:dyDescent="0.35">
      <c r="A267" s="276" t="s">
        <v>376</v>
      </c>
      <c r="B267" s="277"/>
      <c r="C267" s="74" t="s">
        <v>19</v>
      </c>
      <c r="D267" s="74" t="s">
        <v>20</v>
      </c>
      <c r="E267" s="74" t="s">
        <v>349</v>
      </c>
      <c r="F267" s="74" t="s">
        <v>350</v>
      </c>
      <c r="G267" s="82" t="s">
        <v>351</v>
      </c>
    </row>
    <row r="268" spans="1:7" ht="15" customHeight="1" x14ac:dyDescent="0.35">
      <c r="A268" s="83" t="s">
        <v>423</v>
      </c>
      <c r="B268" s="76" t="s">
        <v>424</v>
      </c>
      <c r="C268" s="75" t="s">
        <v>59</v>
      </c>
      <c r="D268" s="75" t="s">
        <v>28</v>
      </c>
      <c r="E268" s="79">
        <v>2.5899999999999999E-2</v>
      </c>
      <c r="F268" s="78">
        <v>61.35</v>
      </c>
      <c r="G268" s="84">
        <f>E268*F268</f>
        <v>1.588965</v>
      </c>
    </row>
    <row r="269" spans="1:7" ht="21" customHeight="1" x14ac:dyDescent="0.35">
      <c r="A269" s="83" t="s">
        <v>448</v>
      </c>
      <c r="B269" s="76" t="s">
        <v>449</v>
      </c>
      <c r="C269" s="75" t="s">
        <v>59</v>
      </c>
      <c r="D269" s="75" t="s">
        <v>28</v>
      </c>
      <c r="E269" s="79">
        <v>1</v>
      </c>
      <c r="F269" s="78">
        <v>51.26</v>
      </c>
      <c r="G269" s="84">
        <f>E269*F269</f>
        <v>51.26</v>
      </c>
    </row>
    <row r="270" spans="1:7" ht="15" customHeight="1" x14ac:dyDescent="0.35">
      <c r="A270" s="83" t="s">
        <v>400</v>
      </c>
      <c r="B270" s="76" t="s">
        <v>401</v>
      </c>
      <c r="C270" s="75" t="s">
        <v>59</v>
      </c>
      <c r="D270" s="75" t="s">
        <v>28</v>
      </c>
      <c r="E270" s="79">
        <v>2.75E-2</v>
      </c>
      <c r="F270" s="78">
        <v>2.56</v>
      </c>
      <c r="G270" s="84">
        <f>E270*F270</f>
        <v>7.0400000000000004E-2</v>
      </c>
    </row>
    <row r="271" spans="1:7" ht="21" customHeight="1" x14ac:dyDescent="0.35">
      <c r="A271" s="83" t="s">
        <v>425</v>
      </c>
      <c r="B271" s="76" t="s">
        <v>426</v>
      </c>
      <c r="C271" s="75" t="s">
        <v>59</v>
      </c>
      <c r="D271" s="75" t="s">
        <v>28</v>
      </c>
      <c r="E271" s="79">
        <v>0.05</v>
      </c>
      <c r="F271" s="78">
        <v>69.510000000000005</v>
      </c>
      <c r="G271" s="84">
        <f>E271*F271</f>
        <v>3.4755000000000003</v>
      </c>
    </row>
    <row r="272" spans="1:7" ht="15" customHeight="1" x14ac:dyDescent="0.35">
      <c r="A272" s="85"/>
      <c r="B272" s="86"/>
      <c r="C272" s="86"/>
      <c r="D272" s="86"/>
      <c r="E272" s="278" t="s">
        <v>379</v>
      </c>
      <c r="F272" s="278"/>
      <c r="G272" s="87">
        <f>SUM(G268:G271)</f>
        <v>56.394864999999996</v>
      </c>
    </row>
    <row r="273" spans="1:7" ht="15" customHeight="1" x14ac:dyDescent="0.35">
      <c r="A273" s="276" t="s">
        <v>404</v>
      </c>
      <c r="B273" s="277"/>
      <c r="C273" s="74" t="s">
        <v>19</v>
      </c>
      <c r="D273" s="74" t="s">
        <v>20</v>
      </c>
      <c r="E273" s="74" t="s">
        <v>349</v>
      </c>
      <c r="F273" s="74" t="s">
        <v>350</v>
      </c>
      <c r="G273" s="82" t="s">
        <v>351</v>
      </c>
    </row>
    <row r="274" spans="1:7" ht="46.5" x14ac:dyDescent="0.35">
      <c r="A274" s="83" t="s">
        <v>405</v>
      </c>
      <c r="B274" s="199" t="s">
        <v>406</v>
      </c>
      <c r="C274" s="75" t="s">
        <v>59</v>
      </c>
      <c r="D274" s="75" t="s">
        <v>32</v>
      </c>
      <c r="E274" s="79">
        <v>0.18415735999999999</v>
      </c>
      <c r="F274" s="78">
        <f>F261</f>
        <v>21.85</v>
      </c>
      <c r="G274" s="84">
        <f>E274*F274</f>
        <v>4.023838316</v>
      </c>
    </row>
    <row r="275" spans="1:7" ht="31" x14ac:dyDescent="0.35">
      <c r="A275" s="83" t="s">
        <v>407</v>
      </c>
      <c r="B275" s="199" t="s">
        <v>408</v>
      </c>
      <c r="C275" s="75" t="s">
        <v>59</v>
      </c>
      <c r="D275" s="75" t="s">
        <v>32</v>
      </c>
      <c r="E275" s="79">
        <v>0.18423041000000001</v>
      </c>
      <c r="F275" s="78">
        <f>F262</f>
        <v>26</v>
      </c>
      <c r="G275" s="84">
        <f>E275*F275</f>
        <v>4.78999066</v>
      </c>
    </row>
    <row r="276" spans="1:7" ht="18" customHeight="1" x14ac:dyDescent="0.35">
      <c r="A276" s="85"/>
      <c r="B276" s="86"/>
      <c r="C276" s="86"/>
      <c r="D276" s="86"/>
      <c r="E276" s="278" t="s">
        <v>409</v>
      </c>
      <c r="F276" s="278"/>
      <c r="G276" s="87">
        <f>G274+G275</f>
        <v>8.8138289759999999</v>
      </c>
    </row>
    <row r="277" spans="1:7" ht="15" customHeight="1" x14ac:dyDescent="0.35">
      <c r="A277" s="85"/>
      <c r="B277" s="86"/>
      <c r="C277" s="86"/>
      <c r="D277" s="86"/>
      <c r="E277" s="273" t="s">
        <v>364</v>
      </c>
      <c r="F277" s="273"/>
      <c r="G277" s="94">
        <f>G272+G276</f>
        <v>65.208693975999992</v>
      </c>
    </row>
    <row r="278" spans="1:7" ht="10" customHeight="1" x14ac:dyDescent="0.35">
      <c r="A278" s="85"/>
      <c r="B278" s="86"/>
      <c r="C278" s="86"/>
      <c r="D278" s="86"/>
      <c r="E278" s="274"/>
      <c r="F278" s="274"/>
      <c r="G278" s="275"/>
    </row>
    <row r="279" spans="1:7" ht="20" customHeight="1" x14ac:dyDescent="0.35">
      <c r="A279" s="279" t="s">
        <v>450</v>
      </c>
      <c r="B279" s="280"/>
      <c r="C279" s="280"/>
      <c r="D279" s="280"/>
      <c r="E279" s="280"/>
      <c r="F279" s="280"/>
      <c r="G279" s="281"/>
    </row>
    <row r="280" spans="1:7" ht="15" customHeight="1" x14ac:dyDescent="0.35">
      <c r="A280" s="276" t="s">
        <v>376</v>
      </c>
      <c r="B280" s="277"/>
      <c r="C280" s="74" t="s">
        <v>19</v>
      </c>
      <c r="D280" s="74" t="s">
        <v>20</v>
      </c>
      <c r="E280" s="74" t="s">
        <v>349</v>
      </c>
      <c r="F280" s="74" t="s">
        <v>350</v>
      </c>
      <c r="G280" s="82" t="s">
        <v>351</v>
      </c>
    </row>
    <row r="281" spans="1:7" ht="15" customHeight="1" x14ac:dyDescent="0.35">
      <c r="A281" s="83" t="s">
        <v>423</v>
      </c>
      <c r="B281" s="76" t="s">
        <v>424</v>
      </c>
      <c r="C281" s="75" t="s">
        <v>59</v>
      </c>
      <c r="D281" s="75" t="s">
        <v>28</v>
      </c>
      <c r="E281" s="79">
        <v>4.7000000000000002E-3</v>
      </c>
      <c r="F281" s="78">
        <v>61.35</v>
      </c>
      <c r="G281" s="84">
        <f>E281*F281</f>
        <v>0.28834500000000002</v>
      </c>
    </row>
    <row r="282" spans="1:7" ht="15" customHeight="1" x14ac:dyDescent="0.35">
      <c r="A282" s="83" t="s">
        <v>400</v>
      </c>
      <c r="B282" s="76" t="s">
        <v>401</v>
      </c>
      <c r="C282" s="75" t="s">
        <v>59</v>
      </c>
      <c r="D282" s="75" t="s">
        <v>28</v>
      </c>
      <c r="E282" s="79">
        <v>2.9100000000000001E-2</v>
      </c>
      <c r="F282" s="78">
        <v>2.56</v>
      </c>
      <c r="G282" s="84">
        <f>E282*F282</f>
        <v>7.4496000000000007E-2</v>
      </c>
    </row>
    <row r="283" spans="1:7" ht="15" customHeight="1" x14ac:dyDescent="0.35">
      <c r="A283" s="83" t="s">
        <v>451</v>
      </c>
      <c r="B283" s="76" t="s">
        <v>452</v>
      </c>
      <c r="C283" s="75" t="s">
        <v>59</v>
      </c>
      <c r="D283" s="75" t="s">
        <v>28</v>
      </c>
      <c r="E283" s="79">
        <v>1</v>
      </c>
      <c r="F283" s="78">
        <v>0.75</v>
      </c>
      <c r="G283" s="84">
        <f>E283*F283</f>
        <v>0.75</v>
      </c>
    </row>
    <row r="284" spans="1:7" ht="21" customHeight="1" x14ac:dyDescent="0.35">
      <c r="A284" s="83" t="s">
        <v>425</v>
      </c>
      <c r="B284" s="76" t="s">
        <v>426</v>
      </c>
      <c r="C284" s="75" t="s">
        <v>59</v>
      </c>
      <c r="D284" s="75" t="s">
        <v>28</v>
      </c>
      <c r="E284" s="79">
        <v>6.0000000000000001E-3</v>
      </c>
      <c r="F284" s="78">
        <v>69.510000000000005</v>
      </c>
      <c r="G284" s="84">
        <f>E284*F284</f>
        <v>0.41706000000000004</v>
      </c>
    </row>
    <row r="285" spans="1:7" ht="15" customHeight="1" x14ac:dyDescent="0.35">
      <c r="A285" s="85"/>
      <c r="B285" s="86"/>
      <c r="C285" s="86"/>
      <c r="D285" s="86"/>
      <c r="E285" s="278" t="s">
        <v>379</v>
      </c>
      <c r="F285" s="278"/>
      <c r="G285" s="87">
        <f>SUM(G281:G284)</f>
        <v>1.529901</v>
      </c>
    </row>
    <row r="286" spans="1:7" ht="15" customHeight="1" x14ac:dyDescent="0.35">
      <c r="A286" s="276" t="s">
        <v>404</v>
      </c>
      <c r="B286" s="277"/>
      <c r="C286" s="74" t="s">
        <v>19</v>
      </c>
      <c r="D286" s="74" t="s">
        <v>20</v>
      </c>
      <c r="E286" s="74" t="s">
        <v>349</v>
      </c>
      <c r="F286" s="74" t="s">
        <v>350</v>
      </c>
      <c r="G286" s="82" t="s">
        <v>351</v>
      </c>
    </row>
    <row r="287" spans="1:7" ht="46.5" x14ac:dyDescent="0.35">
      <c r="A287" s="83" t="s">
        <v>405</v>
      </c>
      <c r="B287" s="199" t="s">
        <v>406</v>
      </c>
      <c r="C287" s="75" t="s">
        <v>59</v>
      </c>
      <c r="D287" s="75" t="s">
        <v>32</v>
      </c>
      <c r="E287" s="79">
        <v>8.693919E-2</v>
      </c>
      <c r="F287" s="78">
        <f>F274</f>
        <v>21.85</v>
      </c>
      <c r="G287" s="84">
        <f>E287*F287</f>
        <v>1.8996213015000001</v>
      </c>
    </row>
    <row r="288" spans="1:7" ht="31" x14ac:dyDescent="0.35">
      <c r="A288" s="83" t="s">
        <v>407</v>
      </c>
      <c r="B288" s="199" t="s">
        <v>408</v>
      </c>
      <c r="C288" s="75" t="s">
        <v>59</v>
      </c>
      <c r="D288" s="75" t="s">
        <v>32</v>
      </c>
      <c r="E288" s="79">
        <v>8.693919E-2</v>
      </c>
      <c r="F288" s="78">
        <f>F275</f>
        <v>26</v>
      </c>
      <c r="G288" s="84">
        <f>E288*F288</f>
        <v>2.2604189400000001</v>
      </c>
    </row>
    <row r="289" spans="1:7" ht="18" customHeight="1" x14ac:dyDescent="0.35">
      <c r="A289" s="85"/>
      <c r="B289" s="86"/>
      <c r="C289" s="86"/>
      <c r="D289" s="86"/>
      <c r="E289" s="278" t="s">
        <v>409</v>
      </c>
      <c r="F289" s="278"/>
      <c r="G289" s="87">
        <f>G287+G288</f>
        <v>4.1600402415</v>
      </c>
    </row>
    <row r="290" spans="1:7" ht="15" customHeight="1" x14ac:dyDescent="0.35">
      <c r="A290" s="85"/>
      <c r="B290" s="86"/>
      <c r="C290" s="86"/>
      <c r="D290" s="86"/>
      <c r="E290" s="273" t="s">
        <v>364</v>
      </c>
      <c r="F290" s="273"/>
      <c r="G290" s="94">
        <f>G285+G289</f>
        <v>5.6899412414999997</v>
      </c>
    </row>
    <row r="291" spans="1:7" ht="10" customHeight="1" x14ac:dyDescent="0.35">
      <c r="A291" s="85"/>
      <c r="B291" s="86"/>
      <c r="C291" s="86"/>
      <c r="D291" s="86"/>
      <c r="E291" s="274"/>
      <c r="F291" s="274"/>
      <c r="G291" s="275"/>
    </row>
    <row r="292" spans="1:7" ht="20" customHeight="1" x14ac:dyDescent="0.35">
      <c r="A292" s="279" t="s">
        <v>453</v>
      </c>
      <c r="B292" s="280"/>
      <c r="C292" s="280"/>
      <c r="D292" s="280"/>
      <c r="E292" s="280"/>
      <c r="F292" s="280"/>
      <c r="G292" s="281"/>
    </row>
    <row r="293" spans="1:7" ht="15" customHeight="1" x14ac:dyDescent="0.35">
      <c r="A293" s="276" t="s">
        <v>376</v>
      </c>
      <c r="B293" s="277"/>
      <c r="C293" s="74" t="s">
        <v>19</v>
      </c>
      <c r="D293" s="74" t="s">
        <v>20</v>
      </c>
      <c r="E293" s="74" t="s">
        <v>349</v>
      </c>
      <c r="F293" s="74" t="s">
        <v>350</v>
      </c>
      <c r="G293" s="82" t="s">
        <v>351</v>
      </c>
    </row>
    <row r="294" spans="1:7" ht="15" customHeight="1" x14ac:dyDescent="0.35">
      <c r="A294" s="83" t="s">
        <v>423</v>
      </c>
      <c r="B294" s="76" t="s">
        <v>424</v>
      </c>
      <c r="C294" s="75" t="s">
        <v>59</v>
      </c>
      <c r="D294" s="75" t="s">
        <v>28</v>
      </c>
      <c r="E294" s="79">
        <v>7.1000000000000004E-3</v>
      </c>
      <c r="F294" s="78">
        <v>61.35</v>
      </c>
      <c r="G294" s="84">
        <f>E294*F294</f>
        <v>0.43558500000000006</v>
      </c>
    </row>
    <row r="295" spans="1:7" ht="15" customHeight="1" x14ac:dyDescent="0.35">
      <c r="A295" s="83" t="s">
        <v>400</v>
      </c>
      <c r="B295" s="76" t="s">
        <v>401</v>
      </c>
      <c r="C295" s="75" t="s">
        <v>59</v>
      </c>
      <c r="D295" s="75" t="s">
        <v>28</v>
      </c>
      <c r="E295" s="79">
        <v>1.0800000000000001E-2</v>
      </c>
      <c r="F295" s="78">
        <v>2.56</v>
      </c>
      <c r="G295" s="84">
        <f>E295*F295</f>
        <v>2.7648000000000002E-2</v>
      </c>
    </row>
    <row r="296" spans="1:7" ht="21" customHeight="1" x14ac:dyDescent="0.35">
      <c r="A296" s="83" t="s">
        <v>454</v>
      </c>
      <c r="B296" s="76" t="s">
        <v>455</v>
      </c>
      <c r="C296" s="75" t="s">
        <v>59</v>
      </c>
      <c r="D296" s="75" t="s">
        <v>28</v>
      </c>
      <c r="E296" s="79">
        <v>1</v>
      </c>
      <c r="F296" s="78">
        <v>12.08</v>
      </c>
      <c r="G296" s="84">
        <f>E296*F296</f>
        <v>12.08</v>
      </c>
    </row>
    <row r="297" spans="1:7" ht="21" customHeight="1" x14ac:dyDescent="0.35">
      <c r="A297" s="83" t="s">
        <v>425</v>
      </c>
      <c r="B297" s="76" t="s">
        <v>426</v>
      </c>
      <c r="C297" s="75" t="s">
        <v>59</v>
      </c>
      <c r="D297" s="75" t="s">
        <v>28</v>
      </c>
      <c r="E297" s="79">
        <v>8.0000000000000002E-3</v>
      </c>
      <c r="F297" s="78">
        <v>69.510000000000005</v>
      </c>
      <c r="G297" s="84">
        <f>E297*F297</f>
        <v>0.55608000000000002</v>
      </c>
    </row>
    <row r="298" spans="1:7" ht="15" customHeight="1" x14ac:dyDescent="0.35">
      <c r="A298" s="85"/>
      <c r="B298" s="86"/>
      <c r="C298" s="86"/>
      <c r="D298" s="86"/>
      <c r="E298" s="278" t="s">
        <v>379</v>
      </c>
      <c r="F298" s="278"/>
      <c r="G298" s="87">
        <f>SUM(G294:G297)</f>
        <v>13.099313</v>
      </c>
    </row>
    <row r="299" spans="1:7" ht="15" customHeight="1" x14ac:dyDescent="0.35">
      <c r="A299" s="276" t="s">
        <v>404</v>
      </c>
      <c r="B299" s="277"/>
      <c r="C299" s="74" t="s">
        <v>19</v>
      </c>
      <c r="D299" s="74" t="s">
        <v>20</v>
      </c>
      <c r="E299" s="74" t="s">
        <v>349</v>
      </c>
      <c r="F299" s="74" t="s">
        <v>350</v>
      </c>
      <c r="G299" s="82" t="s">
        <v>351</v>
      </c>
    </row>
    <row r="300" spans="1:7" ht="46.5" x14ac:dyDescent="0.35">
      <c r="A300" s="83" t="s">
        <v>405</v>
      </c>
      <c r="B300" s="199" t="s">
        <v>406</v>
      </c>
      <c r="C300" s="75" t="s">
        <v>59</v>
      </c>
      <c r="D300" s="75" t="s">
        <v>32</v>
      </c>
      <c r="E300" s="79">
        <v>4.6611590000000001E-2</v>
      </c>
      <c r="F300" s="78">
        <f>F287</f>
        <v>21.85</v>
      </c>
      <c r="G300" s="84">
        <f>E300*F300</f>
        <v>1.0184632415000001</v>
      </c>
    </row>
    <row r="301" spans="1:7" ht="31" x14ac:dyDescent="0.35">
      <c r="A301" s="83" t="s">
        <v>407</v>
      </c>
      <c r="B301" s="199" t="s">
        <v>408</v>
      </c>
      <c r="C301" s="75" t="s">
        <v>59</v>
      </c>
      <c r="D301" s="75" t="s">
        <v>32</v>
      </c>
      <c r="E301" s="79">
        <v>4.706925E-2</v>
      </c>
      <c r="F301" s="78">
        <f>F288</f>
        <v>26</v>
      </c>
      <c r="G301" s="84">
        <f>E301*F301</f>
        <v>1.2238005000000001</v>
      </c>
    </row>
    <row r="302" spans="1:7" ht="18" customHeight="1" x14ac:dyDescent="0.35">
      <c r="A302" s="85"/>
      <c r="B302" s="86"/>
      <c r="C302" s="86"/>
      <c r="D302" s="86"/>
      <c r="E302" s="278" t="s">
        <v>409</v>
      </c>
      <c r="F302" s="278"/>
      <c r="G302" s="87">
        <f>G300+G301</f>
        <v>2.2422637415000004</v>
      </c>
    </row>
    <row r="303" spans="1:7" ht="15" customHeight="1" x14ac:dyDescent="0.35">
      <c r="A303" s="85"/>
      <c r="B303" s="86"/>
      <c r="C303" s="86"/>
      <c r="D303" s="86"/>
      <c r="E303" s="273" t="s">
        <v>364</v>
      </c>
      <c r="F303" s="273"/>
      <c r="G303" s="94">
        <f>G298+G302</f>
        <v>15.341576741500001</v>
      </c>
    </row>
    <row r="304" spans="1:7" ht="10" customHeight="1" x14ac:dyDescent="0.35">
      <c r="A304" s="85"/>
      <c r="B304" s="86"/>
      <c r="C304" s="86"/>
      <c r="D304" s="86"/>
      <c r="E304" s="274"/>
      <c r="F304" s="274"/>
      <c r="G304" s="275"/>
    </row>
    <row r="305" spans="1:7" ht="20" customHeight="1" x14ac:dyDescent="0.35">
      <c r="A305" s="279" t="s">
        <v>456</v>
      </c>
      <c r="B305" s="280"/>
      <c r="C305" s="280"/>
      <c r="D305" s="280"/>
      <c r="E305" s="280"/>
      <c r="F305" s="280"/>
      <c r="G305" s="281"/>
    </row>
    <row r="306" spans="1:7" ht="15" customHeight="1" x14ac:dyDescent="0.35">
      <c r="A306" s="276" t="s">
        <v>376</v>
      </c>
      <c r="B306" s="277"/>
      <c r="C306" s="74" t="s">
        <v>19</v>
      </c>
      <c r="D306" s="74" t="s">
        <v>20</v>
      </c>
      <c r="E306" s="74" t="s">
        <v>349</v>
      </c>
      <c r="F306" s="74" t="s">
        <v>350</v>
      </c>
      <c r="G306" s="82" t="s">
        <v>351</v>
      </c>
    </row>
    <row r="307" spans="1:7" ht="15" customHeight="1" x14ac:dyDescent="0.35">
      <c r="A307" s="83" t="s">
        <v>423</v>
      </c>
      <c r="B307" s="76" t="s">
        <v>424</v>
      </c>
      <c r="C307" s="75" t="s">
        <v>59</v>
      </c>
      <c r="D307" s="75" t="s">
        <v>28</v>
      </c>
      <c r="E307" s="79">
        <v>9.4000000000000004E-3</v>
      </c>
      <c r="F307" s="78">
        <v>61.35</v>
      </c>
      <c r="G307" s="84">
        <f>E307*F307</f>
        <v>0.57669000000000004</v>
      </c>
    </row>
    <row r="308" spans="1:7" ht="15" customHeight="1" x14ac:dyDescent="0.35">
      <c r="A308" s="83" t="s">
        <v>400</v>
      </c>
      <c r="B308" s="76" t="s">
        <v>401</v>
      </c>
      <c r="C308" s="75" t="s">
        <v>59</v>
      </c>
      <c r="D308" s="75" t="s">
        <v>28</v>
      </c>
      <c r="E308" s="79">
        <v>3.5999999999999997E-2</v>
      </c>
      <c r="F308" s="78">
        <v>2.56</v>
      </c>
      <c r="G308" s="84">
        <f>E308*F308</f>
        <v>9.2159999999999992E-2</v>
      </c>
    </row>
    <row r="309" spans="1:7" ht="15" customHeight="1" x14ac:dyDescent="0.35">
      <c r="A309" s="83" t="s">
        <v>457</v>
      </c>
      <c r="B309" s="76" t="s">
        <v>458</v>
      </c>
      <c r="C309" s="75" t="s">
        <v>59</v>
      </c>
      <c r="D309" s="75" t="s">
        <v>28</v>
      </c>
      <c r="E309" s="79">
        <v>1</v>
      </c>
      <c r="F309" s="78">
        <v>1.95</v>
      </c>
      <c r="G309" s="84">
        <f>E309*F309</f>
        <v>1.95</v>
      </c>
    </row>
    <row r="310" spans="1:7" ht="21" customHeight="1" x14ac:dyDescent="0.35">
      <c r="A310" s="83" t="s">
        <v>425</v>
      </c>
      <c r="B310" s="76" t="s">
        <v>426</v>
      </c>
      <c r="C310" s="75" t="s">
        <v>59</v>
      </c>
      <c r="D310" s="75" t="s">
        <v>28</v>
      </c>
      <c r="E310" s="79">
        <v>1.0999999999999999E-2</v>
      </c>
      <c r="F310" s="78">
        <v>69.510000000000005</v>
      </c>
      <c r="G310" s="84">
        <f>E310*F310</f>
        <v>0.76461000000000001</v>
      </c>
    </row>
    <row r="311" spans="1:7" ht="15" customHeight="1" x14ac:dyDescent="0.35">
      <c r="A311" s="85"/>
      <c r="B311" s="86"/>
      <c r="C311" s="86"/>
      <c r="D311" s="86"/>
      <c r="E311" s="278" t="s">
        <v>379</v>
      </c>
      <c r="F311" s="278"/>
      <c r="G311" s="87">
        <f>SUM(G307:G310)</f>
        <v>3.3834600000000004</v>
      </c>
    </row>
    <row r="312" spans="1:7" ht="15" customHeight="1" x14ac:dyDescent="0.35">
      <c r="A312" s="276" t="s">
        <v>404</v>
      </c>
      <c r="B312" s="277"/>
      <c r="C312" s="74" t="s">
        <v>19</v>
      </c>
      <c r="D312" s="74" t="s">
        <v>20</v>
      </c>
      <c r="E312" s="74" t="s">
        <v>349</v>
      </c>
      <c r="F312" s="74" t="s">
        <v>350</v>
      </c>
      <c r="G312" s="82" t="s">
        <v>351</v>
      </c>
    </row>
    <row r="313" spans="1:7" ht="46.5" x14ac:dyDescent="0.35">
      <c r="A313" s="83" t="s">
        <v>405</v>
      </c>
      <c r="B313" s="199" t="s">
        <v>406</v>
      </c>
      <c r="C313" s="75" t="s">
        <v>59</v>
      </c>
      <c r="D313" s="75" t="s">
        <v>32</v>
      </c>
      <c r="E313" s="79">
        <v>0.10784683</v>
      </c>
      <c r="F313" s="78">
        <f>F300</f>
        <v>21.85</v>
      </c>
      <c r="G313" s="84">
        <f>E313*F313</f>
        <v>2.3564532355000001</v>
      </c>
    </row>
    <row r="314" spans="1:7" ht="31" x14ac:dyDescent="0.35">
      <c r="A314" s="83" t="s">
        <v>407</v>
      </c>
      <c r="B314" s="199" t="s">
        <v>408</v>
      </c>
      <c r="C314" s="75" t="s">
        <v>59</v>
      </c>
      <c r="D314" s="75" t="s">
        <v>32</v>
      </c>
      <c r="E314" s="79">
        <v>0.10784683</v>
      </c>
      <c r="F314" s="78">
        <f>F301</f>
        <v>26</v>
      </c>
      <c r="G314" s="84">
        <f>E314*F314</f>
        <v>2.80401758</v>
      </c>
    </row>
    <row r="315" spans="1:7" ht="18" customHeight="1" x14ac:dyDescent="0.35">
      <c r="A315" s="85"/>
      <c r="B315" s="86"/>
      <c r="C315" s="86"/>
      <c r="D315" s="86"/>
      <c r="E315" s="278" t="s">
        <v>409</v>
      </c>
      <c r="F315" s="278"/>
      <c r="G315" s="87">
        <f>G313+G314</f>
        <v>5.1604708155000001</v>
      </c>
    </row>
    <row r="316" spans="1:7" ht="15" customHeight="1" x14ac:dyDescent="0.35">
      <c r="A316" s="85"/>
      <c r="B316" s="86"/>
      <c r="C316" s="86"/>
      <c r="D316" s="86"/>
      <c r="E316" s="273" t="s">
        <v>364</v>
      </c>
      <c r="F316" s="273"/>
      <c r="G316" s="94">
        <f>G311+G315</f>
        <v>8.5439308155000013</v>
      </c>
    </row>
    <row r="317" spans="1:7" ht="10" customHeight="1" x14ac:dyDescent="0.35">
      <c r="A317" s="85"/>
      <c r="B317" s="86"/>
      <c r="C317" s="86"/>
      <c r="D317" s="86"/>
      <c r="E317" s="274"/>
      <c r="F317" s="274"/>
      <c r="G317" s="275"/>
    </row>
    <row r="318" spans="1:7" ht="20" customHeight="1" x14ac:dyDescent="0.35">
      <c r="A318" s="279" t="s">
        <v>459</v>
      </c>
      <c r="B318" s="280"/>
      <c r="C318" s="280"/>
      <c r="D318" s="280"/>
      <c r="E318" s="280"/>
      <c r="F318" s="280"/>
      <c r="G318" s="281"/>
    </row>
    <row r="319" spans="1:7" ht="15" customHeight="1" x14ac:dyDescent="0.35">
      <c r="A319" s="276" t="s">
        <v>376</v>
      </c>
      <c r="B319" s="277"/>
      <c r="C319" s="74" t="s">
        <v>19</v>
      </c>
      <c r="D319" s="74" t="s">
        <v>20</v>
      </c>
      <c r="E319" s="74" t="s">
        <v>349</v>
      </c>
      <c r="F319" s="74" t="s">
        <v>350</v>
      </c>
      <c r="G319" s="82" t="s">
        <v>351</v>
      </c>
    </row>
    <row r="320" spans="1:7" ht="15" customHeight="1" x14ac:dyDescent="0.35">
      <c r="A320" s="83" t="s">
        <v>423</v>
      </c>
      <c r="B320" s="76" t="s">
        <v>424</v>
      </c>
      <c r="C320" s="75" t="s">
        <v>59</v>
      </c>
      <c r="D320" s="75" t="s">
        <v>28</v>
      </c>
      <c r="E320" s="79">
        <v>1.18E-2</v>
      </c>
      <c r="F320" s="78">
        <v>61.35</v>
      </c>
      <c r="G320" s="84">
        <f>E320*F320</f>
        <v>0.72392999999999996</v>
      </c>
    </row>
    <row r="321" spans="1:7" ht="15" customHeight="1" x14ac:dyDescent="0.35">
      <c r="A321" s="83" t="s">
        <v>400</v>
      </c>
      <c r="B321" s="76" t="s">
        <v>401</v>
      </c>
      <c r="C321" s="75" t="s">
        <v>59</v>
      </c>
      <c r="D321" s="75" t="s">
        <v>28</v>
      </c>
      <c r="E321" s="79">
        <v>1.5699999999999999E-2</v>
      </c>
      <c r="F321" s="78">
        <v>2.56</v>
      </c>
      <c r="G321" s="84">
        <f>E321*F321</f>
        <v>4.0191999999999999E-2</v>
      </c>
    </row>
    <row r="322" spans="1:7" ht="15" customHeight="1" x14ac:dyDescent="0.35">
      <c r="A322" s="83" t="s">
        <v>460</v>
      </c>
      <c r="B322" s="76" t="s">
        <v>461</v>
      </c>
      <c r="C322" s="75" t="s">
        <v>59</v>
      </c>
      <c r="D322" s="75" t="s">
        <v>28</v>
      </c>
      <c r="E322" s="79">
        <v>1</v>
      </c>
      <c r="F322" s="78">
        <v>4.17</v>
      </c>
      <c r="G322" s="84">
        <f>E322*F322</f>
        <v>4.17</v>
      </c>
    </row>
    <row r="323" spans="1:7" ht="21" customHeight="1" x14ac:dyDescent="0.35">
      <c r="A323" s="83" t="s">
        <v>425</v>
      </c>
      <c r="B323" s="76" t="s">
        <v>426</v>
      </c>
      <c r="C323" s="75" t="s">
        <v>59</v>
      </c>
      <c r="D323" s="75" t="s">
        <v>28</v>
      </c>
      <c r="E323" s="79">
        <v>1.4E-2</v>
      </c>
      <c r="F323" s="78">
        <v>69.510000000000005</v>
      </c>
      <c r="G323" s="84">
        <f>E323*F323</f>
        <v>0.97314000000000012</v>
      </c>
    </row>
    <row r="324" spans="1:7" ht="15" customHeight="1" x14ac:dyDescent="0.35">
      <c r="A324" s="85"/>
      <c r="B324" s="86"/>
      <c r="C324" s="86"/>
      <c r="D324" s="86"/>
      <c r="E324" s="278" t="s">
        <v>379</v>
      </c>
      <c r="F324" s="278"/>
      <c r="G324" s="87">
        <f>SUM(G320:G323)</f>
        <v>5.9072620000000002</v>
      </c>
    </row>
    <row r="325" spans="1:7" ht="15" customHeight="1" x14ac:dyDescent="0.35">
      <c r="A325" s="276" t="s">
        <v>404</v>
      </c>
      <c r="B325" s="277"/>
      <c r="C325" s="74" t="s">
        <v>19</v>
      </c>
      <c r="D325" s="74" t="s">
        <v>20</v>
      </c>
      <c r="E325" s="74" t="s">
        <v>349</v>
      </c>
      <c r="F325" s="74" t="s">
        <v>350</v>
      </c>
      <c r="G325" s="82" t="s">
        <v>351</v>
      </c>
    </row>
    <row r="326" spans="1:7" ht="46.5" x14ac:dyDescent="0.35">
      <c r="A326" s="83" t="s">
        <v>405</v>
      </c>
      <c r="B326" s="199" t="s">
        <v>406</v>
      </c>
      <c r="C326" s="75" t="s">
        <v>59</v>
      </c>
      <c r="D326" s="75" t="s">
        <v>32</v>
      </c>
      <c r="E326" s="79">
        <v>6.9098580000000007E-2</v>
      </c>
      <c r="F326" s="78">
        <f>F313</f>
        <v>21.85</v>
      </c>
      <c r="G326" s="84">
        <f>E326*F326</f>
        <v>1.5098039730000004</v>
      </c>
    </row>
    <row r="327" spans="1:7" ht="31" x14ac:dyDescent="0.35">
      <c r="A327" s="83" t="s">
        <v>407</v>
      </c>
      <c r="B327" s="199" t="s">
        <v>408</v>
      </c>
      <c r="C327" s="75" t="s">
        <v>59</v>
      </c>
      <c r="D327" s="75" t="s">
        <v>32</v>
      </c>
      <c r="E327" s="79">
        <v>6.9098580000000007E-2</v>
      </c>
      <c r="F327" s="78">
        <f>F314</f>
        <v>26</v>
      </c>
      <c r="G327" s="84">
        <f>E327*F327</f>
        <v>1.7965630800000001</v>
      </c>
    </row>
    <row r="328" spans="1:7" ht="18" customHeight="1" x14ac:dyDescent="0.35">
      <c r="A328" s="85"/>
      <c r="B328" s="86"/>
      <c r="C328" s="86"/>
      <c r="D328" s="86"/>
      <c r="E328" s="278" t="s">
        <v>409</v>
      </c>
      <c r="F328" s="278"/>
      <c r="G328" s="87">
        <f>G326+G327</f>
        <v>3.3063670530000007</v>
      </c>
    </row>
    <row r="329" spans="1:7" ht="15" customHeight="1" x14ac:dyDescent="0.35">
      <c r="A329" s="85"/>
      <c r="B329" s="86"/>
      <c r="C329" s="86"/>
      <c r="D329" s="86"/>
      <c r="E329" s="273" t="s">
        <v>364</v>
      </c>
      <c r="F329" s="273"/>
      <c r="G329" s="94">
        <f>G324+G328</f>
        <v>9.2136290530000018</v>
      </c>
    </row>
    <row r="330" spans="1:7" ht="10" customHeight="1" x14ac:dyDescent="0.35">
      <c r="A330" s="85"/>
      <c r="B330" s="86"/>
      <c r="C330" s="86"/>
      <c r="D330" s="86"/>
      <c r="E330" s="274"/>
      <c r="F330" s="274"/>
      <c r="G330" s="275"/>
    </row>
    <row r="331" spans="1:7" ht="20" customHeight="1" x14ac:dyDescent="0.35">
      <c r="A331" s="279" t="s">
        <v>462</v>
      </c>
      <c r="B331" s="280"/>
      <c r="C331" s="280"/>
      <c r="D331" s="280"/>
      <c r="E331" s="280"/>
      <c r="F331" s="280"/>
      <c r="G331" s="281"/>
    </row>
    <row r="332" spans="1:7" ht="15" customHeight="1" x14ac:dyDescent="0.35">
      <c r="A332" s="276" t="s">
        <v>376</v>
      </c>
      <c r="B332" s="277"/>
      <c r="C332" s="74" t="s">
        <v>19</v>
      </c>
      <c r="D332" s="74" t="s">
        <v>20</v>
      </c>
      <c r="E332" s="74" t="s">
        <v>349</v>
      </c>
      <c r="F332" s="74" t="s">
        <v>350</v>
      </c>
      <c r="G332" s="82" t="s">
        <v>351</v>
      </c>
    </row>
    <row r="333" spans="1:7" ht="15" customHeight="1" x14ac:dyDescent="0.35">
      <c r="A333" s="83" t="s">
        <v>423</v>
      </c>
      <c r="B333" s="76" t="s">
        <v>424</v>
      </c>
      <c r="C333" s="75" t="s">
        <v>59</v>
      </c>
      <c r="D333" s="75" t="s">
        <v>28</v>
      </c>
      <c r="E333" s="79">
        <v>1.6500000000000001E-2</v>
      </c>
      <c r="F333" s="78">
        <v>61.35</v>
      </c>
      <c r="G333" s="84">
        <f>E333*F333</f>
        <v>1.012275</v>
      </c>
    </row>
    <row r="334" spans="1:7" ht="15" customHeight="1" x14ac:dyDescent="0.35">
      <c r="A334" s="83" t="s">
        <v>400</v>
      </c>
      <c r="B334" s="76" t="s">
        <v>401</v>
      </c>
      <c r="C334" s="75" t="s">
        <v>59</v>
      </c>
      <c r="D334" s="75" t="s">
        <v>28</v>
      </c>
      <c r="E334" s="79">
        <v>1.9E-2</v>
      </c>
      <c r="F334" s="78">
        <v>2.56</v>
      </c>
      <c r="G334" s="84">
        <f>E334*F334</f>
        <v>4.8640000000000003E-2</v>
      </c>
    </row>
    <row r="335" spans="1:7" ht="15" customHeight="1" x14ac:dyDescent="0.35">
      <c r="A335" s="83" t="s">
        <v>463</v>
      </c>
      <c r="B335" s="76" t="s">
        <v>464</v>
      </c>
      <c r="C335" s="75" t="s">
        <v>59</v>
      </c>
      <c r="D335" s="75" t="s">
        <v>28</v>
      </c>
      <c r="E335" s="79">
        <v>1</v>
      </c>
      <c r="F335" s="78">
        <v>4.2699999999999996</v>
      </c>
      <c r="G335" s="84">
        <f>E335*F335</f>
        <v>4.2699999999999996</v>
      </c>
    </row>
    <row r="336" spans="1:7" ht="21" customHeight="1" x14ac:dyDescent="0.35">
      <c r="A336" s="83" t="s">
        <v>425</v>
      </c>
      <c r="B336" s="76" t="s">
        <v>426</v>
      </c>
      <c r="C336" s="75" t="s">
        <v>59</v>
      </c>
      <c r="D336" s="75" t="s">
        <v>28</v>
      </c>
      <c r="E336" s="79">
        <v>2.1999999999999999E-2</v>
      </c>
      <c r="F336" s="78">
        <v>69.510000000000005</v>
      </c>
      <c r="G336" s="84">
        <f>E336*F336</f>
        <v>1.52922</v>
      </c>
    </row>
    <row r="337" spans="1:7" ht="15" customHeight="1" x14ac:dyDescent="0.35">
      <c r="A337" s="85"/>
      <c r="B337" s="86"/>
      <c r="C337" s="86"/>
      <c r="D337" s="86"/>
      <c r="E337" s="278" t="s">
        <v>379</v>
      </c>
      <c r="F337" s="278"/>
      <c r="G337" s="87">
        <f>SUM(G333:G336)</f>
        <v>6.8601349999999996</v>
      </c>
    </row>
    <row r="338" spans="1:7" ht="15" customHeight="1" x14ac:dyDescent="0.35">
      <c r="A338" s="276" t="s">
        <v>404</v>
      </c>
      <c r="B338" s="277"/>
      <c r="C338" s="74" t="s">
        <v>19</v>
      </c>
      <c r="D338" s="74" t="s">
        <v>20</v>
      </c>
      <c r="E338" s="74" t="s">
        <v>349</v>
      </c>
      <c r="F338" s="74" t="s">
        <v>350</v>
      </c>
      <c r="G338" s="82" t="s">
        <v>351</v>
      </c>
    </row>
    <row r="339" spans="1:7" ht="46.5" x14ac:dyDescent="0.35">
      <c r="A339" s="83" t="s">
        <v>405</v>
      </c>
      <c r="B339" s="199" t="s">
        <v>406</v>
      </c>
      <c r="C339" s="75" t="s">
        <v>59</v>
      </c>
      <c r="D339" s="75" t="s">
        <v>32</v>
      </c>
      <c r="E339" s="79">
        <v>8.4544439999999998E-2</v>
      </c>
      <c r="F339" s="78">
        <f>F326</f>
        <v>21.85</v>
      </c>
      <c r="G339" s="84">
        <f>E339*F339</f>
        <v>1.8472960140000001</v>
      </c>
    </row>
    <row r="340" spans="1:7" ht="31" x14ac:dyDescent="0.35">
      <c r="A340" s="83" t="s">
        <v>407</v>
      </c>
      <c r="B340" s="199" t="s">
        <v>408</v>
      </c>
      <c r="C340" s="75" t="s">
        <v>59</v>
      </c>
      <c r="D340" s="75" t="s">
        <v>32</v>
      </c>
      <c r="E340" s="79">
        <v>8.4544439999999998E-2</v>
      </c>
      <c r="F340" s="78">
        <f>F327</f>
        <v>26</v>
      </c>
      <c r="G340" s="84">
        <f>E340*F340</f>
        <v>2.1981554399999998</v>
      </c>
    </row>
    <row r="341" spans="1:7" ht="18" customHeight="1" x14ac:dyDescent="0.35">
      <c r="A341" s="85"/>
      <c r="B341" s="86"/>
      <c r="C341" s="86"/>
      <c r="D341" s="86"/>
      <c r="E341" s="278" t="s">
        <v>409</v>
      </c>
      <c r="F341" s="278"/>
      <c r="G341" s="87">
        <f>G339+G340</f>
        <v>4.0454514540000002</v>
      </c>
    </row>
    <row r="342" spans="1:7" ht="15" customHeight="1" x14ac:dyDescent="0.35">
      <c r="A342" s="85"/>
      <c r="B342" s="86"/>
      <c r="C342" s="86"/>
      <c r="D342" s="86"/>
      <c r="E342" s="273" t="s">
        <v>364</v>
      </c>
      <c r="F342" s="273"/>
      <c r="G342" s="94">
        <f>G337+G341</f>
        <v>10.905586454</v>
      </c>
    </row>
    <row r="343" spans="1:7" ht="10" customHeight="1" x14ac:dyDescent="0.35">
      <c r="A343" s="85"/>
      <c r="B343" s="86"/>
      <c r="C343" s="86"/>
      <c r="D343" s="86"/>
      <c r="E343" s="274"/>
      <c r="F343" s="274"/>
      <c r="G343" s="275"/>
    </row>
    <row r="344" spans="1:7" ht="20" customHeight="1" x14ac:dyDescent="0.35">
      <c r="A344" s="279" t="s">
        <v>465</v>
      </c>
      <c r="B344" s="280"/>
      <c r="C344" s="280"/>
      <c r="D344" s="280"/>
      <c r="E344" s="280"/>
      <c r="F344" s="280"/>
      <c r="G344" s="281"/>
    </row>
    <row r="345" spans="1:7" ht="15" customHeight="1" x14ac:dyDescent="0.35">
      <c r="A345" s="276" t="s">
        <v>376</v>
      </c>
      <c r="B345" s="277"/>
      <c r="C345" s="74" t="s">
        <v>19</v>
      </c>
      <c r="D345" s="74" t="s">
        <v>20</v>
      </c>
      <c r="E345" s="74" t="s">
        <v>349</v>
      </c>
      <c r="F345" s="74" t="s">
        <v>350</v>
      </c>
      <c r="G345" s="82" t="s">
        <v>351</v>
      </c>
    </row>
    <row r="346" spans="1:7" ht="15" customHeight="1" x14ac:dyDescent="0.35">
      <c r="A346" s="83" t="s">
        <v>423</v>
      </c>
      <c r="B346" s="76" t="s">
        <v>424</v>
      </c>
      <c r="C346" s="75" t="s">
        <v>59</v>
      </c>
      <c r="D346" s="75" t="s">
        <v>28</v>
      </c>
      <c r="E346" s="79">
        <v>2.12E-2</v>
      </c>
      <c r="F346" s="78">
        <v>61.35</v>
      </c>
      <c r="G346" s="84">
        <f>E346*F346</f>
        <v>1.3006200000000001</v>
      </c>
    </row>
    <row r="347" spans="1:7" ht="15" customHeight="1" x14ac:dyDescent="0.35">
      <c r="A347" s="83" t="s">
        <v>400</v>
      </c>
      <c r="B347" s="76" t="s">
        <v>401</v>
      </c>
      <c r="C347" s="75" t="s">
        <v>59</v>
      </c>
      <c r="D347" s="75" t="s">
        <v>28</v>
      </c>
      <c r="E347" s="79">
        <v>2.2200000000000001E-2</v>
      </c>
      <c r="F347" s="78">
        <v>2.56</v>
      </c>
      <c r="G347" s="84">
        <f>E347*F347</f>
        <v>5.6832000000000001E-2</v>
      </c>
    </row>
    <row r="348" spans="1:7" ht="15" customHeight="1" x14ac:dyDescent="0.35">
      <c r="A348" s="83" t="s">
        <v>466</v>
      </c>
      <c r="B348" s="76" t="s">
        <v>467</v>
      </c>
      <c r="C348" s="75" t="s">
        <v>59</v>
      </c>
      <c r="D348" s="75" t="s">
        <v>28</v>
      </c>
      <c r="E348" s="79">
        <v>1</v>
      </c>
      <c r="F348" s="78">
        <v>13.08</v>
      </c>
      <c r="G348" s="84">
        <f>E348*F348</f>
        <v>13.08</v>
      </c>
    </row>
    <row r="349" spans="1:7" ht="21" customHeight="1" x14ac:dyDescent="0.35">
      <c r="A349" s="83" t="s">
        <v>425</v>
      </c>
      <c r="B349" s="76" t="s">
        <v>426</v>
      </c>
      <c r="C349" s="75" t="s">
        <v>59</v>
      </c>
      <c r="D349" s="75" t="s">
        <v>28</v>
      </c>
      <c r="E349" s="79">
        <v>0.03</v>
      </c>
      <c r="F349" s="78">
        <v>69.510000000000005</v>
      </c>
      <c r="G349" s="84">
        <f>E349*F349</f>
        <v>2.0853000000000002</v>
      </c>
    </row>
    <row r="350" spans="1:7" ht="15" customHeight="1" x14ac:dyDescent="0.35">
      <c r="A350" s="85"/>
      <c r="B350" s="86"/>
      <c r="C350" s="86"/>
      <c r="D350" s="86"/>
      <c r="E350" s="278" t="s">
        <v>379</v>
      </c>
      <c r="F350" s="278"/>
      <c r="G350" s="87">
        <f>SUM(G346:G349)</f>
        <v>16.522752000000001</v>
      </c>
    </row>
    <row r="351" spans="1:7" ht="15" customHeight="1" x14ac:dyDescent="0.35">
      <c r="A351" s="276" t="s">
        <v>404</v>
      </c>
      <c r="B351" s="277"/>
      <c r="C351" s="74" t="s">
        <v>19</v>
      </c>
      <c r="D351" s="74" t="s">
        <v>20</v>
      </c>
      <c r="E351" s="74" t="s">
        <v>349</v>
      </c>
      <c r="F351" s="74" t="s">
        <v>350</v>
      </c>
      <c r="G351" s="82" t="s">
        <v>351</v>
      </c>
    </row>
    <row r="352" spans="1:7" ht="46.5" x14ac:dyDescent="0.35">
      <c r="A352" s="83" t="s">
        <v>405</v>
      </c>
      <c r="B352" s="199" t="s">
        <v>406</v>
      </c>
      <c r="C352" s="75" t="s">
        <v>59</v>
      </c>
      <c r="D352" s="75" t="s">
        <v>32</v>
      </c>
      <c r="E352" s="79">
        <v>9.9448389999999998E-2</v>
      </c>
      <c r="F352" s="78">
        <v>21.85</v>
      </c>
      <c r="G352" s="84">
        <f>E352*F352</f>
        <v>2.1729473215000001</v>
      </c>
    </row>
    <row r="353" spans="1:7" ht="31" x14ac:dyDescent="0.35">
      <c r="A353" s="83" t="s">
        <v>407</v>
      </c>
      <c r="B353" s="199" t="s">
        <v>408</v>
      </c>
      <c r="C353" s="75" t="s">
        <v>59</v>
      </c>
      <c r="D353" s="75" t="s">
        <v>32</v>
      </c>
      <c r="E353" s="79">
        <v>9.9906049999999996E-2</v>
      </c>
      <c r="F353" s="78">
        <v>26</v>
      </c>
      <c r="G353" s="84">
        <f>E353*F353</f>
        <v>2.5975573000000001</v>
      </c>
    </row>
    <row r="354" spans="1:7" ht="18" customHeight="1" x14ac:dyDescent="0.35">
      <c r="A354" s="85"/>
      <c r="B354" s="86"/>
      <c r="C354" s="86"/>
      <c r="D354" s="86"/>
      <c r="E354" s="278" t="s">
        <v>409</v>
      </c>
      <c r="F354" s="278"/>
      <c r="G354" s="87">
        <f>G352+G353</f>
        <v>4.7705046215000007</v>
      </c>
    </row>
    <row r="355" spans="1:7" ht="15" customHeight="1" x14ac:dyDescent="0.35">
      <c r="A355" s="85"/>
      <c r="B355" s="86"/>
      <c r="C355" s="86"/>
      <c r="D355" s="86"/>
      <c r="E355" s="273" t="s">
        <v>364</v>
      </c>
      <c r="F355" s="273"/>
      <c r="G355" s="94">
        <f>G350+G354</f>
        <v>21.293256621499999</v>
      </c>
    </row>
    <row r="356" spans="1:7" ht="10" customHeight="1" x14ac:dyDescent="0.35">
      <c r="A356" s="85"/>
      <c r="B356" s="86"/>
      <c r="C356" s="86"/>
      <c r="D356" s="86"/>
      <c r="E356" s="274"/>
      <c r="F356" s="274"/>
      <c r="G356" s="275"/>
    </row>
    <row r="357" spans="1:7" ht="20" customHeight="1" x14ac:dyDescent="0.35">
      <c r="A357" s="279" t="s">
        <v>468</v>
      </c>
      <c r="B357" s="280"/>
      <c r="C357" s="280"/>
      <c r="D357" s="280"/>
      <c r="E357" s="280"/>
      <c r="F357" s="280"/>
      <c r="G357" s="281"/>
    </row>
    <row r="358" spans="1:7" ht="15" customHeight="1" x14ac:dyDescent="0.35">
      <c r="A358" s="276" t="s">
        <v>376</v>
      </c>
      <c r="B358" s="277"/>
      <c r="C358" s="74" t="s">
        <v>19</v>
      </c>
      <c r="D358" s="74" t="s">
        <v>20</v>
      </c>
      <c r="E358" s="74" t="s">
        <v>349</v>
      </c>
      <c r="F358" s="74" t="s">
        <v>350</v>
      </c>
      <c r="G358" s="82" t="s">
        <v>351</v>
      </c>
    </row>
    <row r="359" spans="1:7" ht="15" customHeight="1" x14ac:dyDescent="0.35">
      <c r="A359" s="83" t="s">
        <v>423</v>
      </c>
      <c r="B359" s="76" t="s">
        <v>424</v>
      </c>
      <c r="C359" s="75" t="s">
        <v>59</v>
      </c>
      <c r="D359" s="75" t="s">
        <v>28</v>
      </c>
      <c r="E359" s="79">
        <v>2.5899999999999999E-2</v>
      </c>
      <c r="F359" s="78">
        <v>61.35</v>
      </c>
      <c r="G359" s="84">
        <f>E359*F359</f>
        <v>1.588965</v>
      </c>
    </row>
    <row r="360" spans="1:7" ht="15" customHeight="1" x14ac:dyDescent="0.35">
      <c r="A360" s="83" t="s">
        <v>400</v>
      </c>
      <c r="B360" s="76" t="s">
        <v>401</v>
      </c>
      <c r="C360" s="75" t="s">
        <v>59</v>
      </c>
      <c r="D360" s="75" t="s">
        <v>28</v>
      </c>
      <c r="E360" s="79">
        <v>2.75E-2</v>
      </c>
      <c r="F360" s="78">
        <v>2.56</v>
      </c>
      <c r="G360" s="84">
        <f>E360*F360</f>
        <v>7.0400000000000004E-2</v>
      </c>
    </row>
    <row r="361" spans="1:7" ht="15" customHeight="1" x14ac:dyDescent="0.35">
      <c r="A361" s="83" t="s">
        <v>469</v>
      </c>
      <c r="B361" s="76" t="s">
        <v>470</v>
      </c>
      <c r="C361" s="75" t="s">
        <v>59</v>
      </c>
      <c r="D361" s="75" t="s">
        <v>28</v>
      </c>
      <c r="E361" s="79">
        <v>1</v>
      </c>
      <c r="F361" s="78">
        <v>19.13</v>
      </c>
      <c r="G361" s="84">
        <f>E361*F361</f>
        <v>19.13</v>
      </c>
    </row>
    <row r="362" spans="1:7" ht="21" customHeight="1" x14ac:dyDescent="0.35">
      <c r="A362" s="83" t="s">
        <v>425</v>
      </c>
      <c r="B362" s="76" t="s">
        <v>426</v>
      </c>
      <c r="C362" s="75" t="s">
        <v>59</v>
      </c>
      <c r="D362" s="75" t="s">
        <v>28</v>
      </c>
      <c r="E362" s="79">
        <v>0.05</v>
      </c>
      <c r="F362" s="78">
        <v>69.510000000000005</v>
      </c>
      <c r="G362" s="84">
        <f>E362*F362</f>
        <v>3.4755000000000003</v>
      </c>
    </row>
    <row r="363" spans="1:7" ht="15" customHeight="1" x14ac:dyDescent="0.35">
      <c r="A363" s="85"/>
      <c r="B363" s="86"/>
      <c r="C363" s="86"/>
      <c r="D363" s="86"/>
      <c r="E363" s="278" t="s">
        <v>379</v>
      </c>
      <c r="F363" s="278"/>
      <c r="G363" s="87">
        <f>SUM(G359:G362)</f>
        <v>24.264865</v>
      </c>
    </row>
    <row r="364" spans="1:7" ht="15" customHeight="1" x14ac:dyDescent="0.35">
      <c r="A364" s="276" t="s">
        <v>404</v>
      </c>
      <c r="B364" s="277"/>
      <c r="C364" s="74" t="s">
        <v>19</v>
      </c>
      <c r="D364" s="74" t="s">
        <v>20</v>
      </c>
      <c r="E364" s="74" t="s">
        <v>349</v>
      </c>
      <c r="F364" s="74" t="s">
        <v>350</v>
      </c>
      <c r="G364" s="82" t="s">
        <v>351</v>
      </c>
    </row>
    <row r="365" spans="1:7" ht="46.5" x14ac:dyDescent="0.35">
      <c r="A365" s="83" t="s">
        <v>405</v>
      </c>
      <c r="B365" s="199" t="s">
        <v>406</v>
      </c>
      <c r="C365" s="75" t="s">
        <v>59</v>
      </c>
      <c r="D365" s="75" t="s">
        <v>32</v>
      </c>
      <c r="E365" s="79">
        <v>0.12219666999999999</v>
      </c>
      <c r="F365" s="78">
        <v>21.85</v>
      </c>
      <c r="G365" s="84">
        <f>E365*F365</f>
        <v>2.6699972395000002</v>
      </c>
    </row>
    <row r="366" spans="1:7" ht="31" x14ac:dyDescent="0.35">
      <c r="A366" s="83" t="s">
        <v>407</v>
      </c>
      <c r="B366" s="199" t="s">
        <v>408</v>
      </c>
      <c r="C366" s="75" t="s">
        <v>59</v>
      </c>
      <c r="D366" s="75" t="s">
        <v>32</v>
      </c>
      <c r="E366" s="79">
        <v>0.12219666999999999</v>
      </c>
      <c r="F366" s="78">
        <v>26</v>
      </c>
      <c r="G366" s="84">
        <f>E366*F366</f>
        <v>3.17711342</v>
      </c>
    </row>
    <row r="367" spans="1:7" ht="18" customHeight="1" x14ac:dyDescent="0.35">
      <c r="A367" s="85"/>
      <c r="B367" s="86"/>
      <c r="C367" s="86"/>
      <c r="D367" s="86"/>
      <c r="E367" s="278" t="s">
        <v>409</v>
      </c>
      <c r="F367" s="278"/>
      <c r="G367" s="87">
        <f>G365+G366</f>
        <v>5.8471106595000002</v>
      </c>
    </row>
    <row r="368" spans="1:7" ht="15" customHeight="1" x14ac:dyDescent="0.35">
      <c r="A368" s="85"/>
      <c r="B368" s="86"/>
      <c r="C368" s="86"/>
      <c r="D368" s="86"/>
      <c r="E368" s="273" t="s">
        <v>364</v>
      </c>
      <c r="F368" s="273"/>
      <c r="G368" s="94">
        <f>G363+G367</f>
        <v>30.111975659500001</v>
      </c>
    </row>
    <row r="369" spans="1:7" ht="10" customHeight="1" x14ac:dyDescent="0.35">
      <c r="A369" s="85"/>
      <c r="B369" s="86"/>
      <c r="C369" s="86"/>
      <c r="D369" s="86"/>
      <c r="E369" s="274"/>
      <c r="F369" s="274"/>
      <c r="G369" s="275"/>
    </row>
    <row r="370" spans="1:7" ht="20" customHeight="1" x14ac:dyDescent="0.35">
      <c r="A370" s="279" t="s">
        <v>471</v>
      </c>
      <c r="B370" s="280"/>
      <c r="C370" s="280"/>
      <c r="D370" s="280"/>
      <c r="E370" s="280"/>
      <c r="F370" s="280"/>
      <c r="G370" s="281"/>
    </row>
    <row r="371" spans="1:7" ht="15" customHeight="1" x14ac:dyDescent="0.35">
      <c r="A371" s="276" t="s">
        <v>376</v>
      </c>
      <c r="B371" s="277"/>
      <c r="C371" s="74" t="s">
        <v>19</v>
      </c>
      <c r="D371" s="74" t="s">
        <v>20</v>
      </c>
      <c r="E371" s="74" t="s">
        <v>349</v>
      </c>
      <c r="F371" s="74" t="s">
        <v>350</v>
      </c>
      <c r="G371" s="82" t="s">
        <v>351</v>
      </c>
    </row>
    <row r="372" spans="1:7" ht="21" customHeight="1" x14ac:dyDescent="0.35">
      <c r="A372" s="83" t="s">
        <v>472</v>
      </c>
      <c r="B372" s="76" t="s">
        <v>473</v>
      </c>
      <c r="C372" s="75" t="s">
        <v>59</v>
      </c>
      <c r="D372" s="75" t="s">
        <v>28</v>
      </c>
      <c r="E372" s="79">
        <v>1</v>
      </c>
      <c r="F372" s="78">
        <v>27.17</v>
      </c>
      <c r="G372" s="84">
        <f>E372*F372</f>
        <v>27.17</v>
      </c>
    </row>
    <row r="373" spans="1:7" ht="15" customHeight="1" x14ac:dyDescent="0.35">
      <c r="A373" s="83" t="s">
        <v>423</v>
      </c>
      <c r="B373" s="76" t="s">
        <v>424</v>
      </c>
      <c r="C373" s="75" t="s">
        <v>59</v>
      </c>
      <c r="D373" s="75" t="s">
        <v>28</v>
      </c>
      <c r="E373" s="79">
        <v>5.8999999999999999E-3</v>
      </c>
      <c r="F373" s="78">
        <v>61.35</v>
      </c>
      <c r="G373" s="84">
        <f>E373*F373</f>
        <v>0.36196499999999998</v>
      </c>
    </row>
    <row r="374" spans="1:7" ht="15" customHeight="1" x14ac:dyDescent="0.35">
      <c r="A374" s="83" t="s">
        <v>400</v>
      </c>
      <c r="B374" s="76" t="s">
        <v>401</v>
      </c>
      <c r="C374" s="75" t="s">
        <v>59</v>
      </c>
      <c r="D374" s="75" t="s">
        <v>28</v>
      </c>
      <c r="E374" s="79">
        <v>5.5999999999999999E-3</v>
      </c>
      <c r="F374" s="78">
        <v>2.56</v>
      </c>
      <c r="G374" s="84">
        <f>E374*F374</f>
        <v>1.4336E-2</v>
      </c>
    </row>
    <row r="375" spans="1:7" ht="21" customHeight="1" x14ac:dyDescent="0.35">
      <c r="A375" s="83" t="s">
        <v>425</v>
      </c>
      <c r="B375" s="76" t="s">
        <v>426</v>
      </c>
      <c r="C375" s="75" t="s">
        <v>59</v>
      </c>
      <c r="D375" s="75" t="s">
        <v>28</v>
      </c>
      <c r="E375" s="79">
        <v>7.0000000000000001E-3</v>
      </c>
      <c r="F375" s="78">
        <v>69.510000000000005</v>
      </c>
      <c r="G375" s="84">
        <f>E375*F375</f>
        <v>0.48657000000000006</v>
      </c>
    </row>
    <row r="376" spans="1:7" ht="15" customHeight="1" x14ac:dyDescent="0.35">
      <c r="A376" s="85"/>
      <c r="B376" s="86"/>
      <c r="C376" s="86"/>
      <c r="D376" s="86"/>
      <c r="E376" s="278" t="s">
        <v>379</v>
      </c>
      <c r="F376" s="278"/>
      <c r="G376" s="87">
        <f>SUM(G372:G375)</f>
        <v>28.032871000000004</v>
      </c>
    </row>
    <row r="377" spans="1:7" ht="15" customHeight="1" x14ac:dyDescent="0.35">
      <c r="A377" s="276" t="s">
        <v>404</v>
      </c>
      <c r="B377" s="277"/>
      <c r="C377" s="74" t="s">
        <v>19</v>
      </c>
      <c r="D377" s="74" t="s">
        <v>20</v>
      </c>
      <c r="E377" s="74" t="s">
        <v>349</v>
      </c>
      <c r="F377" s="74" t="s">
        <v>350</v>
      </c>
      <c r="G377" s="82" t="s">
        <v>351</v>
      </c>
    </row>
    <row r="378" spans="1:7" ht="46.5" x14ac:dyDescent="0.35">
      <c r="A378" s="83" t="s">
        <v>405</v>
      </c>
      <c r="B378" s="199" t="s">
        <v>406</v>
      </c>
      <c r="C378" s="75" t="s">
        <v>59</v>
      </c>
      <c r="D378" s="75" t="s">
        <v>32</v>
      </c>
      <c r="E378" s="79">
        <v>0.14076240000000001</v>
      </c>
      <c r="F378" s="78">
        <v>21.85</v>
      </c>
      <c r="G378" s="84">
        <f>E378*F378</f>
        <v>3.0756584400000002</v>
      </c>
    </row>
    <row r="379" spans="1:7" ht="31" x14ac:dyDescent="0.35">
      <c r="A379" s="83" t="s">
        <v>407</v>
      </c>
      <c r="B379" s="199" t="s">
        <v>408</v>
      </c>
      <c r="C379" s="75" t="s">
        <v>59</v>
      </c>
      <c r="D379" s="75" t="s">
        <v>32</v>
      </c>
      <c r="E379" s="79">
        <v>0.14129311</v>
      </c>
      <c r="F379" s="78">
        <v>26</v>
      </c>
      <c r="G379" s="84">
        <f>E379*F379</f>
        <v>3.6736208599999998</v>
      </c>
    </row>
    <row r="380" spans="1:7" ht="18" customHeight="1" x14ac:dyDescent="0.35">
      <c r="A380" s="85"/>
      <c r="B380" s="86"/>
      <c r="C380" s="86"/>
      <c r="D380" s="86"/>
      <c r="E380" s="278" t="s">
        <v>409</v>
      </c>
      <c r="F380" s="278"/>
      <c r="G380" s="87">
        <f>G378+G379</f>
        <v>6.7492792999999995</v>
      </c>
    </row>
    <row r="381" spans="1:7" ht="15" customHeight="1" x14ac:dyDescent="0.35">
      <c r="A381" s="85"/>
      <c r="B381" s="86"/>
      <c r="C381" s="86"/>
      <c r="D381" s="86"/>
      <c r="E381" s="273" t="s">
        <v>364</v>
      </c>
      <c r="F381" s="273"/>
      <c r="G381" s="94">
        <f>G376+G380</f>
        <v>34.782150300000005</v>
      </c>
    </row>
    <row r="382" spans="1:7" ht="10" customHeight="1" x14ac:dyDescent="0.35">
      <c r="A382" s="85"/>
      <c r="B382" s="86"/>
      <c r="C382" s="86"/>
      <c r="D382" s="86"/>
      <c r="E382" s="274"/>
      <c r="F382" s="274"/>
      <c r="G382" s="275"/>
    </row>
    <row r="383" spans="1:7" ht="20" customHeight="1" x14ac:dyDescent="0.35">
      <c r="A383" s="279" t="s">
        <v>474</v>
      </c>
      <c r="B383" s="280"/>
      <c r="C383" s="280"/>
      <c r="D383" s="280"/>
      <c r="E383" s="280"/>
      <c r="F383" s="280"/>
      <c r="G383" s="281"/>
    </row>
    <row r="384" spans="1:7" ht="15" customHeight="1" x14ac:dyDescent="0.35">
      <c r="A384" s="276" t="s">
        <v>376</v>
      </c>
      <c r="B384" s="277"/>
      <c r="C384" s="74" t="s">
        <v>19</v>
      </c>
      <c r="D384" s="74" t="s">
        <v>20</v>
      </c>
      <c r="E384" s="74" t="s">
        <v>349</v>
      </c>
      <c r="F384" s="74" t="s">
        <v>350</v>
      </c>
      <c r="G384" s="82" t="s">
        <v>351</v>
      </c>
    </row>
    <row r="385" spans="1:7" ht="21" customHeight="1" x14ac:dyDescent="0.35">
      <c r="A385" s="83" t="s">
        <v>475</v>
      </c>
      <c r="B385" s="76" t="s">
        <v>476</v>
      </c>
      <c r="C385" s="75" t="s">
        <v>59</v>
      </c>
      <c r="D385" s="75" t="s">
        <v>28</v>
      </c>
      <c r="E385" s="79">
        <v>1</v>
      </c>
      <c r="F385" s="78">
        <v>25.67</v>
      </c>
      <c r="G385" s="84">
        <f>E385*F385</f>
        <v>25.67</v>
      </c>
    </row>
    <row r="386" spans="1:7" ht="15" customHeight="1" x14ac:dyDescent="0.35">
      <c r="A386" s="83" t="s">
        <v>423</v>
      </c>
      <c r="B386" s="76" t="s">
        <v>424</v>
      </c>
      <c r="C386" s="75" t="s">
        <v>59</v>
      </c>
      <c r="D386" s="75" t="s">
        <v>28</v>
      </c>
      <c r="E386" s="79">
        <v>8.2000000000000007E-3</v>
      </c>
      <c r="F386" s="78">
        <v>61.35</v>
      </c>
      <c r="G386" s="84">
        <f>E386*F386</f>
        <v>0.50307000000000002</v>
      </c>
    </row>
    <row r="387" spans="1:7" ht="15" customHeight="1" x14ac:dyDescent="0.35">
      <c r="A387" s="83" t="s">
        <v>400</v>
      </c>
      <c r="B387" s="76" t="s">
        <v>401</v>
      </c>
      <c r="C387" s="75" t="s">
        <v>59</v>
      </c>
      <c r="D387" s="75" t="s">
        <v>28</v>
      </c>
      <c r="E387" s="79">
        <v>7.7999999999999996E-3</v>
      </c>
      <c r="F387" s="78">
        <v>2.56</v>
      </c>
      <c r="G387" s="84">
        <f>E387*F387</f>
        <v>1.9968E-2</v>
      </c>
    </row>
    <row r="388" spans="1:7" ht="21" customHeight="1" x14ac:dyDescent="0.35">
      <c r="A388" s="83" t="s">
        <v>425</v>
      </c>
      <c r="B388" s="76" t="s">
        <v>426</v>
      </c>
      <c r="C388" s="75" t="s">
        <v>59</v>
      </c>
      <c r="D388" s="75" t="s">
        <v>28</v>
      </c>
      <c r="E388" s="79">
        <v>1.0999999999999999E-2</v>
      </c>
      <c r="F388" s="78">
        <v>69.510000000000005</v>
      </c>
      <c r="G388" s="84">
        <f>E388*F388</f>
        <v>0.76461000000000001</v>
      </c>
    </row>
    <row r="389" spans="1:7" ht="15" customHeight="1" x14ac:dyDescent="0.35">
      <c r="A389" s="85"/>
      <c r="B389" s="86"/>
      <c r="C389" s="86"/>
      <c r="D389" s="86"/>
      <c r="E389" s="278" t="s">
        <v>379</v>
      </c>
      <c r="F389" s="278"/>
      <c r="G389" s="87">
        <f>SUM(G385:G388)</f>
        <v>26.957648000000002</v>
      </c>
    </row>
    <row r="390" spans="1:7" ht="15" customHeight="1" x14ac:dyDescent="0.35">
      <c r="A390" s="276" t="s">
        <v>404</v>
      </c>
      <c r="B390" s="277"/>
      <c r="C390" s="74" t="s">
        <v>19</v>
      </c>
      <c r="D390" s="74" t="s">
        <v>20</v>
      </c>
      <c r="E390" s="74" t="s">
        <v>349</v>
      </c>
      <c r="F390" s="74" t="s">
        <v>350</v>
      </c>
      <c r="G390" s="82" t="s">
        <v>351</v>
      </c>
    </row>
    <row r="391" spans="1:7" ht="46.5" x14ac:dyDescent="0.35">
      <c r="A391" s="83" t="s">
        <v>405</v>
      </c>
      <c r="B391" s="199" t="s">
        <v>406</v>
      </c>
      <c r="C391" s="75" t="s">
        <v>59</v>
      </c>
      <c r="D391" s="75" t="s">
        <v>32</v>
      </c>
      <c r="E391" s="79">
        <v>0.146699</v>
      </c>
      <c r="F391" s="78">
        <v>21.85</v>
      </c>
      <c r="G391" s="84">
        <f>E391*F391</f>
        <v>3.2053731500000002</v>
      </c>
    </row>
    <row r="392" spans="1:7" ht="31" x14ac:dyDescent="0.35">
      <c r="A392" s="83" t="s">
        <v>407</v>
      </c>
      <c r="B392" s="199" t="s">
        <v>408</v>
      </c>
      <c r="C392" s="75" t="s">
        <v>59</v>
      </c>
      <c r="D392" s="75" t="s">
        <v>32</v>
      </c>
      <c r="E392" s="79">
        <v>0.14715665999999999</v>
      </c>
      <c r="F392" s="78">
        <v>26</v>
      </c>
      <c r="G392" s="84">
        <f>E392*F392</f>
        <v>3.82607316</v>
      </c>
    </row>
    <row r="393" spans="1:7" ht="18" customHeight="1" x14ac:dyDescent="0.35">
      <c r="A393" s="85"/>
      <c r="B393" s="86"/>
      <c r="C393" s="86"/>
      <c r="D393" s="86"/>
      <c r="E393" s="278" t="s">
        <v>409</v>
      </c>
      <c r="F393" s="278"/>
      <c r="G393" s="87">
        <f>G391+G392</f>
        <v>7.0314463099999998</v>
      </c>
    </row>
    <row r="394" spans="1:7" ht="15" customHeight="1" x14ac:dyDescent="0.35">
      <c r="A394" s="85"/>
      <c r="B394" s="86"/>
      <c r="C394" s="86"/>
      <c r="D394" s="86"/>
      <c r="E394" s="273" t="s">
        <v>364</v>
      </c>
      <c r="F394" s="273"/>
      <c r="G394" s="94">
        <f>G389+G393</f>
        <v>33.989094309999999</v>
      </c>
    </row>
    <row r="395" spans="1:7" ht="10" customHeight="1" x14ac:dyDescent="0.35">
      <c r="A395" s="85"/>
      <c r="B395" s="86"/>
      <c r="C395" s="86"/>
      <c r="D395" s="86"/>
      <c r="E395" s="274"/>
      <c r="F395" s="274"/>
      <c r="G395" s="275"/>
    </row>
    <row r="396" spans="1:7" ht="20" customHeight="1" x14ac:dyDescent="0.35">
      <c r="A396" s="279" t="s">
        <v>477</v>
      </c>
      <c r="B396" s="280"/>
      <c r="C396" s="280"/>
      <c r="D396" s="280"/>
      <c r="E396" s="280"/>
      <c r="F396" s="280"/>
      <c r="G396" s="281"/>
    </row>
    <row r="397" spans="1:7" ht="15" customHeight="1" x14ac:dyDescent="0.35">
      <c r="A397" s="276" t="s">
        <v>376</v>
      </c>
      <c r="B397" s="277"/>
      <c r="C397" s="74" t="s">
        <v>19</v>
      </c>
      <c r="D397" s="74" t="s">
        <v>20</v>
      </c>
      <c r="E397" s="74" t="s">
        <v>349</v>
      </c>
      <c r="F397" s="74" t="s">
        <v>350</v>
      </c>
      <c r="G397" s="82" t="s">
        <v>351</v>
      </c>
    </row>
    <row r="398" spans="1:7" ht="21" customHeight="1" x14ac:dyDescent="0.35">
      <c r="A398" s="83" t="s">
        <v>478</v>
      </c>
      <c r="B398" s="76" t="s">
        <v>479</v>
      </c>
      <c r="C398" s="75" t="s">
        <v>59</v>
      </c>
      <c r="D398" s="75" t="s">
        <v>28</v>
      </c>
      <c r="E398" s="79">
        <v>1</v>
      </c>
      <c r="F398" s="78">
        <v>44.86</v>
      </c>
      <c r="G398" s="84">
        <f>E398*F398</f>
        <v>44.86</v>
      </c>
    </row>
    <row r="399" spans="1:7" ht="15" customHeight="1" x14ac:dyDescent="0.35">
      <c r="A399" s="83" t="s">
        <v>423</v>
      </c>
      <c r="B399" s="76" t="s">
        <v>424</v>
      </c>
      <c r="C399" s="75" t="s">
        <v>59</v>
      </c>
      <c r="D399" s="75" t="s">
        <v>28</v>
      </c>
      <c r="E399" s="79">
        <v>1.06E-2</v>
      </c>
      <c r="F399" s="78">
        <v>61.35</v>
      </c>
      <c r="G399" s="84">
        <f>E399*F399</f>
        <v>0.65031000000000005</v>
      </c>
    </row>
    <row r="400" spans="1:7" ht="15" customHeight="1" x14ac:dyDescent="0.35">
      <c r="A400" s="83" t="s">
        <v>400</v>
      </c>
      <c r="B400" s="76" t="s">
        <v>401</v>
      </c>
      <c r="C400" s="75" t="s">
        <v>59</v>
      </c>
      <c r="D400" s="75" t="s">
        <v>28</v>
      </c>
      <c r="E400" s="79">
        <v>1.0500000000000001E-2</v>
      </c>
      <c r="F400" s="78">
        <v>2.56</v>
      </c>
      <c r="G400" s="84">
        <f>E400*F400</f>
        <v>2.6880000000000001E-2</v>
      </c>
    </row>
    <row r="401" spans="1:7" ht="21" customHeight="1" x14ac:dyDescent="0.35">
      <c r="A401" s="83" t="s">
        <v>425</v>
      </c>
      <c r="B401" s="76" t="s">
        <v>426</v>
      </c>
      <c r="C401" s="75" t="s">
        <v>59</v>
      </c>
      <c r="D401" s="75" t="s">
        <v>28</v>
      </c>
      <c r="E401" s="79">
        <v>1.4999999999999999E-2</v>
      </c>
      <c r="F401" s="78">
        <v>69.510000000000005</v>
      </c>
      <c r="G401" s="84">
        <f>E401*F401</f>
        <v>1.0426500000000001</v>
      </c>
    </row>
    <row r="402" spans="1:7" ht="15" customHeight="1" x14ac:dyDescent="0.35">
      <c r="A402" s="85"/>
      <c r="B402" s="86"/>
      <c r="C402" s="86"/>
      <c r="D402" s="86"/>
      <c r="E402" s="278" t="s">
        <v>379</v>
      </c>
      <c r="F402" s="278"/>
      <c r="G402" s="87">
        <f>G398+G399+G400+G401</f>
        <v>46.579839999999997</v>
      </c>
    </row>
    <row r="403" spans="1:7" ht="15" customHeight="1" x14ac:dyDescent="0.35">
      <c r="A403" s="276" t="s">
        <v>404</v>
      </c>
      <c r="B403" s="277"/>
      <c r="C403" s="74" t="s">
        <v>19</v>
      </c>
      <c r="D403" s="74" t="s">
        <v>20</v>
      </c>
      <c r="E403" s="74" t="s">
        <v>349</v>
      </c>
      <c r="F403" s="74" t="s">
        <v>350</v>
      </c>
      <c r="G403" s="82" t="s">
        <v>351</v>
      </c>
    </row>
    <row r="404" spans="1:7" ht="46.5" x14ac:dyDescent="0.35">
      <c r="A404" s="83" t="s">
        <v>405</v>
      </c>
      <c r="B404" s="199" t="s">
        <v>406</v>
      </c>
      <c r="C404" s="75" t="s">
        <v>59</v>
      </c>
      <c r="D404" s="75" t="s">
        <v>32</v>
      </c>
      <c r="E404" s="79">
        <v>0.15181581999999999</v>
      </c>
      <c r="F404" s="78">
        <v>21.85</v>
      </c>
      <c r="G404" s="84">
        <f>E404*F404</f>
        <v>3.3171756669999999</v>
      </c>
    </row>
    <row r="405" spans="1:7" ht="31" x14ac:dyDescent="0.35">
      <c r="A405" s="83" t="s">
        <v>407</v>
      </c>
      <c r="B405" s="199" t="s">
        <v>408</v>
      </c>
      <c r="C405" s="75" t="s">
        <v>59</v>
      </c>
      <c r="D405" s="75" t="s">
        <v>32</v>
      </c>
      <c r="E405" s="79">
        <v>0.15227347999999999</v>
      </c>
      <c r="F405" s="78">
        <v>26</v>
      </c>
      <c r="G405" s="84">
        <f>E405*F405</f>
        <v>3.9591104799999997</v>
      </c>
    </row>
    <row r="406" spans="1:7" ht="18" customHeight="1" x14ac:dyDescent="0.35">
      <c r="A406" s="85"/>
      <c r="B406" s="86"/>
      <c r="C406" s="86"/>
      <c r="D406" s="86"/>
      <c r="E406" s="278" t="s">
        <v>409</v>
      </c>
      <c r="F406" s="278"/>
      <c r="G406" s="87">
        <f>G404+G405</f>
        <v>7.2762861469999995</v>
      </c>
    </row>
    <row r="407" spans="1:7" ht="15" customHeight="1" x14ac:dyDescent="0.35">
      <c r="A407" s="85"/>
      <c r="B407" s="86"/>
      <c r="C407" s="86"/>
      <c r="D407" s="86"/>
      <c r="E407" s="273" t="s">
        <v>364</v>
      </c>
      <c r="F407" s="273"/>
      <c r="G407" s="94">
        <f>G402+G406</f>
        <v>53.856126146999998</v>
      </c>
    </row>
    <row r="408" spans="1:7" ht="10" customHeight="1" x14ac:dyDescent="0.35">
      <c r="A408" s="85"/>
      <c r="B408" s="86"/>
      <c r="C408" s="86"/>
      <c r="D408" s="86"/>
      <c r="E408" s="274"/>
      <c r="F408" s="274"/>
      <c r="G408" s="275"/>
    </row>
    <row r="409" spans="1:7" ht="20" customHeight="1" x14ac:dyDescent="0.35">
      <c r="A409" s="279" t="s">
        <v>480</v>
      </c>
      <c r="B409" s="280"/>
      <c r="C409" s="280"/>
      <c r="D409" s="280"/>
      <c r="E409" s="280"/>
      <c r="F409" s="280"/>
      <c r="G409" s="281"/>
    </row>
    <row r="410" spans="1:7" ht="15" customHeight="1" x14ac:dyDescent="0.35">
      <c r="A410" s="276" t="s">
        <v>376</v>
      </c>
      <c r="B410" s="277"/>
      <c r="C410" s="74" t="s">
        <v>19</v>
      </c>
      <c r="D410" s="74" t="s">
        <v>20</v>
      </c>
      <c r="E410" s="74" t="s">
        <v>349</v>
      </c>
      <c r="F410" s="74" t="s">
        <v>350</v>
      </c>
      <c r="G410" s="82" t="s">
        <v>351</v>
      </c>
    </row>
    <row r="411" spans="1:7" ht="15" customHeight="1" x14ac:dyDescent="0.35">
      <c r="A411" s="83" t="s">
        <v>423</v>
      </c>
      <c r="B411" s="76" t="s">
        <v>424</v>
      </c>
      <c r="C411" s="75" t="s">
        <v>59</v>
      </c>
      <c r="D411" s="75" t="s">
        <v>28</v>
      </c>
      <c r="E411" s="79">
        <v>4.7000000000000002E-3</v>
      </c>
      <c r="F411" s="78">
        <v>61.35</v>
      </c>
      <c r="G411" s="84">
        <f>E411*F411</f>
        <v>0.28834500000000002</v>
      </c>
    </row>
    <row r="412" spans="1:7" ht="15" customHeight="1" x14ac:dyDescent="0.35">
      <c r="A412" s="83" t="s">
        <v>400</v>
      </c>
      <c r="B412" s="76" t="s">
        <v>401</v>
      </c>
      <c r="C412" s="75" t="s">
        <v>59</v>
      </c>
      <c r="D412" s="75" t="s">
        <v>28</v>
      </c>
      <c r="E412" s="79">
        <v>2.5999999999999999E-2</v>
      </c>
      <c r="F412" s="78">
        <v>2.56</v>
      </c>
      <c r="G412" s="84">
        <f>E412*F412</f>
        <v>6.6559999999999994E-2</v>
      </c>
    </row>
    <row r="413" spans="1:7" ht="21" customHeight="1" x14ac:dyDescent="0.35">
      <c r="A413" s="83" t="s">
        <v>481</v>
      </c>
      <c r="B413" s="76" t="s">
        <v>482</v>
      </c>
      <c r="C413" s="75" t="s">
        <v>59</v>
      </c>
      <c r="D413" s="75" t="s">
        <v>28</v>
      </c>
      <c r="E413" s="79">
        <v>1</v>
      </c>
      <c r="F413" s="78">
        <v>10.38</v>
      </c>
      <c r="G413" s="84">
        <f>E413*F413</f>
        <v>10.38</v>
      </c>
    </row>
    <row r="414" spans="1:7" ht="21" customHeight="1" x14ac:dyDescent="0.35">
      <c r="A414" s="83" t="s">
        <v>425</v>
      </c>
      <c r="B414" s="76" t="s">
        <v>426</v>
      </c>
      <c r="C414" s="75" t="s">
        <v>59</v>
      </c>
      <c r="D414" s="75" t="s">
        <v>28</v>
      </c>
      <c r="E414" s="79">
        <v>6.0000000000000001E-3</v>
      </c>
      <c r="F414" s="78">
        <v>69.510000000000005</v>
      </c>
      <c r="G414" s="84">
        <f>E414*F414</f>
        <v>0.41706000000000004</v>
      </c>
    </row>
    <row r="415" spans="1:7" ht="15" customHeight="1" x14ac:dyDescent="0.35">
      <c r="A415" s="85"/>
      <c r="B415" s="86"/>
      <c r="C415" s="86"/>
      <c r="D415" s="86"/>
      <c r="E415" s="278" t="s">
        <v>379</v>
      </c>
      <c r="F415" s="278"/>
      <c r="G415" s="87">
        <f>G411+G412+G413+G414</f>
        <v>11.151965000000001</v>
      </c>
    </row>
    <row r="416" spans="1:7" ht="15" customHeight="1" x14ac:dyDescent="0.35">
      <c r="A416" s="276" t="s">
        <v>404</v>
      </c>
      <c r="B416" s="277"/>
      <c r="C416" s="74" t="s">
        <v>19</v>
      </c>
      <c r="D416" s="74" t="s">
        <v>20</v>
      </c>
      <c r="E416" s="74" t="s">
        <v>349</v>
      </c>
      <c r="F416" s="74" t="s">
        <v>350</v>
      </c>
      <c r="G416" s="82" t="s">
        <v>351</v>
      </c>
    </row>
    <row r="417" spans="1:7" ht="46.5" x14ac:dyDescent="0.35">
      <c r="A417" s="83" t="s">
        <v>405</v>
      </c>
      <c r="B417" s="199" t="s">
        <v>406</v>
      </c>
      <c r="C417" s="75" t="s">
        <v>59</v>
      </c>
      <c r="D417" s="75" t="s">
        <v>32</v>
      </c>
      <c r="E417" s="79">
        <v>7.7537220000000004E-2</v>
      </c>
      <c r="F417" s="78">
        <v>21.85</v>
      </c>
      <c r="G417" s="84">
        <f>E417*F417</f>
        <v>1.6941882570000002</v>
      </c>
    </row>
    <row r="418" spans="1:7" ht="31" x14ac:dyDescent="0.35">
      <c r="A418" s="83" t="s">
        <v>407</v>
      </c>
      <c r="B418" s="199" t="s">
        <v>408</v>
      </c>
      <c r="C418" s="75" t="s">
        <v>59</v>
      </c>
      <c r="D418" s="75" t="s">
        <v>32</v>
      </c>
      <c r="E418" s="79">
        <v>7.7994880000000003E-2</v>
      </c>
      <c r="F418" s="78">
        <v>26</v>
      </c>
      <c r="G418" s="84">
        <f>E418*F418</f>
        <v>2.0278668799999999</v>
      </c>
    </row>
    <row r="419" spans="1:7" ht="18" customHeight="1" x14ac:dyDescent="0.35">
      <c r="A419" s="85"/>
      <c r="B419" s="86"/>
      <c r="C419" s="86"/>
      <c r="D419" s="86"/>
      <c r="E419" s="278" t="s">
        <v>409</v>
      </c>
      <c r="F419" s="278"/>
      <c r="G419" s="87">
        <f>G417+G418</f>
        <v>3.7220551369999999</v>
      </c>
    </row>
    <row r="420" spans="1:7" ht="15" customHeight="1" x14ac:dyDescent="0.35">
      <c r="A420" s="85"/>
      <c r="B420" s="86"/>
      <c r="C420" s="86"/>
      <c r="D420" s="86"/>
      <c r="E420" s="273" t="s">
        <v>364</v>
      </c>
      <c r="F420" s="273"/>
      <c r="G420" s="94">
        <f>G415+G419</f>
        <v>14.874020137</v>
      </c>
    </row>
    <row r="421" spans="1:7" ht="10" customHeight="1" x14ac:dyDescent="0.35">
      <c r="A421" s="85"/>
      <c r="B421" s="86"/>
      <c r="C421" s="86"/>
      <c r="D421" s="86"/>
      <c r="E421" s="274"/>
      <c r="F421" s="274"/>
      <c r="G421" s="275"/>
    </row>
    <row r="422" spans="1:7" ht="20" customHeight="1" x14ac:dyDescent="0.35">
      <c r="A422" s="279" t="s">
        <v>483</v>
      </c>
      <c r="B422" s="280"/>
      <c r="C422" s="280"/>
      <c r="D422" s="280"/>
      <c r="E422" s="280"/>
      <c r="F422" s="280"/>
      <c r="G422" s="281"/>
    </row>
    <row r="423" spans="1:7" ht="15" customHeight="1" x14ac:dyDescent="0.35">
      <c r="A423" s="276" t="s">
        <v>376</v>
      </c>
      <c r="B423" s="277"/>
      <c r="C423" s="74" t="s">
        <v>19</v>
      </c>
      <c r="D423" s="74" t="s">
        <v>20</v>
      </c>
      <c r="E423" s="74" t="s">
        <v>349</v>
      </c>
      <c r="F423" s="74" t="s">
        <v>350</v>
      </c>
      <c r="G423" s="82" t="s">
        <v>351</v>
      </c>
    </row>
    <row r="424" spans="1:7" ht="15" customHeight="1" x14ac:dyDescent="0.35">
      <c r="A424" s="83" t="s">
        <v>423</v>
      </c>
      <c r="B424" s="76" t="s">
        <v>424</v>
      </c>
      <c r="C424" s="75" t="s">
        <v>59</v>
      </c>
      <c r="D424" s="75" t="s">
        <v>28</v>
      </c>
      <c r="E424" s="79">
        <v>7.1000000000000004E-3</v>
      </c>
      <c r="F424" s="78">
        <v>61.35</v>
      </c>
      <c r="G424" s="84">
        <f>E424*F424</f>
        <v>0.43558500000000006</v>
      </c>
    </row>
    <row r="425" spans="1:7" ht="15" customHeight="1" x14ac:dyDescent="0.35">
      <c r="A425" s="83" t="s">
        <v>400</v>
      </c>
      <c r="B425" s="76" t="s">
        <v>401</v>
      </c>
      <c r="C425" s="75" t="s">
        <v>59</v>
      </c>
      <c r="D425" s="75" t="s">
        <v>28</v>
      </c>
      <c r="E425" s="79">
        <v>3.0200000000000001E-2</v>
      </c>
      <c r="F425" s="78">
        <v>2.56</v>
      </c>
      <c r="G425" s="84">
        <f>E425*F425</f>
        <v>7.7312000000000006E-2</v>
      </c>
    </row>
    <row r="426" spans="1:7" ht="21" customHeight="1" x14ac:dyDescent="0.35">
      <c r="A426" s="83" t="s">
        <v>454</v>
      </c>
      <c r="B426" s="76" t="s">
        <v>455</v>
      </c>
      <c r="C426" s="75" t="s">
        <v>59</v>
      </c>
      <c r="D426" s="75" t="s">
        <v>28</v>
      </c>
      <c r="E426" s="79">
        <v>1</v>
      </c>
      <c r="F426" s="78">
        <v>12.08</v>
      </c>
      <c r="G426" s="84">
        <f>E426*F426</f>
        <v>12.08</v>
      </c>
    </row>
    <row r="427" spans="1:7" ht="21" customHeight="1" x14ac:dyDescent="0.35">
      <c r="A427" s="83" t="s">
        <v>425</v>
      </c>
      <c r="B427" s="76" t="s">
        <v>426</v>
      </c>
      <c r="C427" s="75" t="s">
        <v>59</v>
      </c>
      <c r="D427" s="75" t="s">
        <v>28</v>
      </c>
      <c r="E427" s="79">
        <v>8.0000000000000002E-3</v>
      </c>
      <c r="F427" s="78">
        <v>69.510000000000005</v>
      </c>
      <c r="G427" s="84">
        <f>E427*F427</f>
        <v>0.55608000000000002</v>
      </c>
    </row>
    <row r="428" spans="1:7" ht="15" customHeight="1" x14ac:dyDescent="0.35">
      <c r="A428" s="85"/>
      <c r="B428" s="86"/>
      <c r="C428" s="86"/>
      <c r="D428" s="86"/>
      <c r="E428" s="278" t="s">
        <v>379</v>
      </c>
      <c r="F428" s="278"/>
      <c r="G428" s="87">
        <f>G424+G425+G426+G427</f>
        <v>13.148977</v>
      </c>
    </row>
    <row r="429" spans="1:7" ht="15" customHeight="1" x14ac:dyDescent="0.35">
      <c r="A429" s="276" t="s">
        <v>404</v>
      </c>
      <c r="B429" s="277"/>
      <c r="C429" s="74" t="s">
        <v>19</v>
      </c>
      <c r="D429" s="74" t="s">
        <v>20</v>
      </c>
      <c r="E429" s="74" t="s">
        <v>349</v>
      </c>
      <c r="F429" s="74" t="s">
        <v>350</v>
      </c>
      <c r="G429" s="82" t="s">
        <v>351</v>
      </c>
    </row>
    <row r="430" spans="1:7" ht="46.5" x14ac:dyDescent="0.35">
      <c r="A430" s="83" t="s">
        <v>405</v>
      </c>
      <c r="B430" s="199" t="s">
        <v>406</v>
      </c>
      <c r="C430" s="75" t="s">
        <v>59</v>
      </c>
      <c r="D430" s="75" t="s">
        <v>32</v>
      </c>
      <c r="E430" s="79">
        <v>9.0038489999999999E-2</v>
      </c>
      <c r="F430" s="78">
        <v>21.85</v>
      </c>
      <c r="G430" s="84">
        <f>E430*F430</f>
        <v>1.9673410065000001</v>
      </c>
    </row>
    <row r="431" spans="1:7" ht="31" x14ac:dyDescent="0.35">
      <c r="A431" s="83" t="s">
        <v>407</v>
      </c>
      <c r="B431" s="199" t="s">
        <v>408</v>
      </c>
      <c r="C431" s="75" t="s">
        <v>59</v>
      </c>
      <c r="D431" s="75" t="s">
        <v>32</v>
      </c>
      <c r="E431" s="79">
        <v>9.0111540000000004E-2</v>
      </c>
      <c r="F431" s="78">
        <v>26</v>
      </c>
      <c r="G431" s="84">
        <f>E431*F431</f>
        <v>2.34290004</v>
      </c>
    </row>
    <row r="432" spans="1:7" ht="18" customHeight="1" x14ac:dyDescent="0.35">
      <c r="A432" s="85"/>
      <c r="B432" s="86"/>
      <c r="C432" s="86"/>
      <c r="D432" s="86"/>
      <c r="E432" s="278" t="s">
        <v>409</v>
      </c>
      <c r="F432" s="278"/>
      <c r="G432" s="87">
        <f>G430+G431</f>
        <v>4.3102410464999998</v>
      </c>
    </row>
    <row r="433" spans="1:7" ht="15" customHeight="1" x14ac:dyDescent="0.35">
      <c r="A433" s="85"/>
      <c r="B433" s="86"/>
      <c r="C433" s="86"/>
      <c r="D433" s="86"/>
      <c r="E433" s="273" t="s">
        <v>364</v>
      </c>
      <c r="F433" s="273"/>
      <c r="G433" s="94">
        <f>G428+G432</f>
        <v>17.459218046499998</v>
      </c>
    </row>
    <row r="434" spans="1:7" ht="10" customHeight="1" x14ac:dyDescent="0.35">
      <c r="A434" s="85"/>
      <c r="B434" s="86"/>
      <c r="C434" s="86"/>
      <c r="D434" s="86"/>
      <c r="E434" s="274"/>
      <c r="F434" s="274"/>
      <c r="G434" s="275"/>
    </row>
    <row r="435" spans="1:7" ht="20" customHeight="1" x14ac:dyDescent="0.35">
      <c r="A435" s="279" t="s">
        <v>484</v>
      </c>
      <c r="B435" s="280"/>
      <c r="C435" s="280"/>
      <c r="D435" s="280"/>
      <c r="E435" s="280"/>
      <c r="F435" s="280"/>
      <c r="G435" s="281"/>
    </row>
    <row r="436" spans="1:7" ht="15" customHeight="1" x14ac:dyDescent="0.35">
      <c r="A436" s="276" t="s">
        <v>376</v>
      </c>
      <c r="B436" s="277"/>
      <c r="C436" s="74" t="s">
        <v>19</v>
      </c>
      <c r="D436" s="74" t="s">
        <v>20</v>
      </c>
      <c r="E436" s="74" t="s">
        <v>349</v>
      </c>
      <c r="F436" s="74" t="s">
        <v>350</v>
      </c>
      <c r="G436" s="82" t="s">
        <v>351</v>
      </c>
    </row>
    <row r="437" spans="1:7" ht="15" customHeight="1" x14ac:dyDescent="0.35">
      <c r="A437" s="83" t="s">
        <v>423</v>
      </c>
      <c r="B437" s="76" t="s">
        <v>424</v>
      </c>
      <c r="C437" s="75" t="s">
        <v>59</v>
      </c>
      <c r="D437" s="75" t="s">
        <v>28</v>
      </c>
      <c r="E437" s="79">
        <v>9.4000000000000004E-3</v>
      </c>
      <c r="F437" s="78">
        <v>61.35</v>
      </c>
      <c r="G437" s="84">
        <f>E437*F437</f>
        <v>0.57669000000000004</v>
      </c>
    </row>
    <row r="438" spans="1:7" ht="15" customHeight="1" x14ac:dyDescent="0.35">
      <c r="A438" s="83" t="s">
        <v>400</v>
      </c>
      <c r="B438" s="76" t="s">
        <v>401</v>
      </c>
      <c r="C438" s="75" t="s">
        <v>59</v>
      </c>
      <c r="D438" s="75" t="s">
        <v>28</v>
      </c>
      <c r="E438" s="79">
        <v>3.5999999999999997E-2</v>
      </c>
      <c r="F438" s="78">
        <v>2.56</v>
      </c>
      <c r="G438" s="84">
        <f>E438*F438</f>
        <v>9.2159999999999992E-2</v>
      </c>
    </row>
    <row r="439" spans="1:7" ht="21" customHeight="1" x14ac:dyDescent="0.35">
      <c r="A439" s="83" t="s">
        <v>485</v>
      </c>
      <c r="B439" s="76" t="s">
        <v>486</v>
      </c>
      <c r="C439" s="75" t="s">
        <v>59</v>
      </c>
      <c r="D439" s="75" t="s">
        <v>28</v>
      </c>
      <c r="E439" s="79">
        <v>1</v>
      </c>
      <c r="F439" s="78">
        <v>21.45</v>
      </c>
      <c r="G439" s="84">
        <f>E439*F439</f>
        <v>21.45</v>
      </c>
    </row>
    <row r="440" spans="1:7" ht="21" customHeight="1" x14ac:dyDescent="0.35">
      <c r="A440" s="83" t="s">
        <v>425</v>
      </c>
      <c r="B440" s="76" t="s">
        <v>426</v>
      </c>
      <c r="C440" s="75" t="s">
        <v>59</v>
      </c>
      <c r="D440" s="75" t="s">
        <v>28</v>
      </c>
      <c r="E440" s="79">
        <v>1.0999999999999999E-2</v>
      </c>
      <c r="F440" s="78">
        <v>69.510000000000005</v>
      </c>
      <c r="G440" s="84">
        <f>E440*F440</f>
        <v>0.76461000000000001</v>
      </c>
    </row>
    <row r="441" spans="1:7" ht="15" customHeight="1" x14ac:dyDescent="0.35">
      <c r="A441" s="85"/>
      <c r="B441" s="86"/>
      <c r="C441" s="86"/>
      <c r="D441" s="86"/>
      <c r="E441" s="278" t="s">
        <v>379</v>
      </c>
      <c r="F441" s="278"/>
      <c r="G441" s="87">
        <f>G437+G438+G439+G440</f>
        <v>22.883459999999999</v>
      </c>
    </row>
    <row r="442" spans="1:7" ht="15" customHeight="1" x14ac:dyDescent="0.35">
      <c r="A442" s="276" t="s">
        <v>404</v>
      </c>
      <c r="B442" s="277"/>
      <c r="C442" s="74" t="s">
        <v>19</v>
      </c>
      <c r="D442" s="74" t="s">
        <v>20</v>
      </c>
      <c r="E442" s="74" t="s">
        <v>349</v>
      </c>
      <c r="F442" s="74" t="s">
        <v>350</v>
      </c>
      <c r="G442" s="82" t="s">
        <v>351</v>
      </c>
    </row>
    <row r="443" spans="1:7" ht="46.5" x14ac:dyDescent="0.35">
      <c r="A443" s="83" t="s">
        <v>405</v>
      </c>
      <c r="B443" s="199" t="s">
        <v>406</v>
      </c>
      <c r="C443" s="75" t="s">
        <v>59</v>
      </c>
      <c r="D443" s="75" t="s">
        <v>32</v>
      </c>
      <c r="E443" s="79">
        <v>0.10798434</v>
      </c>
      <c r="F443" s="78">
        <v>21.85</v>
      </c>
      <c r="G443" s="84">
        <f>E443*F443</f>
        <v>2.3594578290000001</v>
      </c>
    </row>
    <row r="444" spans="1:7" ht="31" x14ac:dyDescent="0.35">
      <c r="A444" s="83" t="s">
        <v>407</v>
      </c>
      <c r="B444" s="199" t="s">
        <v>408</v>
      </c>
      <c r="C444" s="75" t="s">
        <v>59</v>
      </c>
      <c r="D444" s="75" t="s">
        <v>32</v>
      </c>
      <c r="E444" s="79">
        <v>0.10798434</v>
      </c>
      <c r="F444" s="78">
        <v>26</v>
      </c>
      <c r="G444" s="84">
        <f>E444*F444</f>
        <v>2.8075928399999999</v>
      </c>
    </row>
    <row r="445" spans="1:7" ht="18" customHeight="1" x14ac:dyDescent="0.35">
      <c r="A445" s="85"/>
      <c r="B445" s="86"/>
      <c r="C445" s="86"/>
      <c r="D445" s="86"/>
      <c r="E445" s="278" t="s">
        <v>409</v>
      </c>
      <c r="F445" s="278"/>
      <c r="G445" s="87">
        <f>G443+G444</f>
        <v>5.167050669</v>
      </c>
    </row>
    <row r="446" spans="1:7" ht="15" customHeight="1" x14ac:dyDescent="0.35">
      <c r="A446" s="85"/>
      <c r="B446" s="86"/>
      <c r="C446" s="86"/>
      <c r="D446" s="86"/>
      <c r="E446" s="273" t="s">
        <v>364</v>
      </c>
      <c r="F446" s="273"/>
      <c r="G446" s="94">
        <f>G441+G445</f>
        <v>28.050510668999998</v>
      </c>
    </row>
    <row r="447" spans="1:7" ht="10" customHeight="1" x14ac:dyDescent="0.35">
      <c r="A447" s="85"/>
      <c r="B447" s="86"/>
      <c r="C447" s="86"/>
      <c r="D447" s="86"/>
      <c r="E447" s="274"/>
      <c r="F447" s="274"/>
      <c r="G447" s="275"/>
    </row>
    <row r="448" spans="1:7" ht="20" customHeight="1" x14ac:dyDescent="0.35">
      <c r="A448" s="279" t="s">
        <v>487</v>
      </c>
      <c r="B448" s="280"/>
      <c r="C448" s="280"/>
      <c r="D448" s="280"/>
      <c r="E448" s="280"/>
      <c r="F448" s="280"/>
      <c r="G448" s="281"/>
    </row>
    <row r="449" spans="1:7" ht="15" customHeight="1" x14ac:dyDescent="0.35">
      <c r="A449" s="276" t="s">
        <v>376</v>
      </c>
      <c r="B449" s="277"/>
      <c r="C449" s="74" t="s">
        <v>19</v>
      </c>
      <c r="D449" s="74" t="s">
        <v>20</v>
      </c>
      <c r="E449" s="74" t="s">
        <v>349</v>
      </c>
      <c r="F449" s="74" t="s">
        <v>350</v>
      </c>
      <c r="G449" s="82" t="s">
        <v>351</v>
      </c>
    </row>
    <row r="450" spans="1:7" ht="15" customHeight="1" x14ac:dyDescent="0.35">
      <c r="A450" s="83" t="s">
        <v>423</v>
      </c>
      <c r="B450" s="76" t="s">
        <v>424</v>
      </c>
      <c r="C450" s="75" t="s">
        <v>59</v>
      </c>
      <c r="D450" s="75" t="s">
        <v>28</v>
      </c>
      <c r="E450" s="79">
        <v>1.6500000000000001E-2</v>
      </c>
      <c r="F450" s="78">
        <v>61.35</v>
      </c>
      <c r="G450" s="84">
        <f>E450*F450</f>
        <v>1.012275</v>
      </c>
    </row>
    <row r="451" spans="1:7" ht="15" customHeight="1" x14ac:dyDescent="0.35">
      <c r="A451" s="83" t="s">
        <v>400</v>
      </c>
      <c r="B451" s="76" t="s">
        <v>401</v>
      </c>
      <c r="C451" s="75" t="s">
        <v>59</v>
      </c>
      <c r="D451" s="75" t="s">
        <v>28</v>
      </c>
      <c r="E451" s="79">
        <v>1.9E-2</v>
      </c>
      <c r="F451" s="78">
        <v>2.56</v>
      </c>
      <c r="G451" s="84">
        <f>E451*F451</f>
        <v>4.8640000000000003E-2</v>
      </c>
    </row>
    <row r="452" spans="1:7" ht="21" customHeight="1" x14ac:dyDescent="0.35">
      <c r="A452" s="83" t="s">
        <v>488</v>
      </c>
      <c r="B452" s="76" t="s">
        <v>489</v>
      </c>
      <c r="C452" s="75" t="s">
        <v>59</v>
      </c>
      <c r="D452" s="75" t="s">
        <v>28</v>
      </c>
      <c r="E452" s="79">
        <v>1</v>
      </c>
      <c r="F452" s="78">
        <v>27.97</v>
      </c>
      <c r="G452" s="84">
        <f>E452*F452</f>
        <v>27.97</v>
      </c>
    </row>
    <row r="453" spans="1:7" ht="21" customHeight="1" x14ac:dyDescent="0.35">
      <c r="A453" s="83" t="s">
        <v>425</v>
      </c>
      <c r="B453" s="76" t="s">
        <v>426</v>
      </c>
      <c r="C453" s="75" t="s">
        <v>59</v>
      </c>
      <c r="D453" s="75" t="s">
        <v>28</v>
      </c>
      <c r="E453" s="79">
        <v>2.1999999999999999E-2</v>
      </c>
      <c r="F453" s="78">
        <v>69.510000000000005</v>
      </c>
      <c r="G453" s="84">
        <f>E453*F453</f>
        <v>1.52922</v>
      </c>
    </row>
    <row r="454" spans="1:7" ht="15" customHeight="1" x14ac:dyDescent="0.35">
      <c r="A454" s="85"/>
      <c r="B454" s="86"/>
      <c r="C454" s="86"/>
      <c r="D454" s="86"/>
      <c r="E454" s="278" t="s">
        <v>379</v>
      </c>
      <c r="F454" s="278"/>
      <c r="G454" s="87">
        <f>SUM(G450:G453)</f>
        <v>30.560134999999999</v>
      </c>
    </row>
    <row r="455" spans="1:7" ht="15" customHeight="1" x14ac:dyDescent="0.35">
      <c r="A455" s="276" t="s">
        <v>404</v>
      </c>
      <c r="B455" s="277"/>
      <c r="C455" s="74" t="s">
        <v>19</v>
      </c>
      <c r="D455" s="74" t="s">
        <v>20</v>
      </c>
      <c r="E455" s="74" t="s">
        <v>349</v>
      </c>
      <c r="F455" s="74" t="s">
        <v>350</v>
      </c>
      <c r="G455" s="82" t="s">
        <v>351</v>
      </c>
    </row>
    <row r="456" spans="1:7" ht="46.5" x14ac:dyDescent="0.35">
      <c r="A456" s="83" t="s">
        <v>405</v>
      </c>
      <c r="B456" s="199" t="s">
        <v>406</v>
      </c>
      <c r="C456" s="75" t="s">
        <v>59</v>
      </c>
      <c r="D456" s="75" t="s">
        <v>32</v>
      </c>
      <c r="E456" s="79">
        <v>8.4651019999999993E-2</v>
      </c>
      <c r="F456" s="78">
        <v>21.85</v>
      </c>
      <c r="G456" s="84">
        <f>E456*F456</f>
        <v>1.849624787</v>
      </c>
    </row>
    <row r="457" spans="1:7" ht="31" x14ac:dyDescent="0.35">
      <c r="A457" s="83" t="s">
        <v>407</v>
      </c>
      <c r="B457" s="199" t="s">
        <v>408</v>
      </c>
      <c r="C457" s="75" t="s">
        <v>59</v>
      </c>
      <c r="D457" s="75" t="s">
        <v>32</v>
      </c>
      <c r="E457" s="79">
        <v>8.4651019999999993E-2</v>
      </c>
      <c r="F457" s="78">
        <v>26</v>
      </c>
      <c r="G457" s="84">
        <f>E457*F457</f>
        <v>2.2009265199999999</v>
      </c>
    </row>
    <row r="458" spans="1:7" ht="18" customHeight="1" x14ac:dyDescent="0.35">
      <c r="A458" s="85"/>
      <c r="B458" s="86"/>
      <c r="C458" s="86"/>
      <c r="D458" s="86"/>
      <c r="E458" s="278" t="s">
        <v>409</v>
      </c>
      <c r="F458" s="278"/>
      <c r="G458" s="87">
        <f>G456+G457</f>
        <v>4.0505513070000001</v>
      </c>
    </row>
    <row r="459" spans="1:7" ht="15" customHeight="1" x14ac:dyDescent="0.35">
      <c r="A459" s="85"/>
      <c r="B459" s="86"/>
      <c r="C459" s="86"/>
      <c r="D459" s="86"/>
      <c r="E459" s="273" t="s">
        <v>364</v>
      </c>
      <c r="F459" s="273"/>
      <c r="G459" s="94">
        <f>G454+G458</f>
        <v>34.610686307000002</v>
      </c>
    </row>
    <row r="460" spans="1:7" ht="10" customHeight="1" x14ac:dyDescent="0.35">
      <c r="A460" s="85"/>
      <c r="B460" s="86"/>
      <c r="C460" s="86"/>
      <c r="D460" s="86"/>
      <c r="E460" s="274"/>
      <c r="F460" s="274"/>
      <c r="G460" s="275"/>
    </row>
    <row r="461" spans="1:7" ht="20" customHeight="1" x14ac:dyDescent="0.35">
      <c r="A461" s="279" t="s">
        <v>490</v>
      </c>
      <c r="B461" s="280"/>
      <c r="C461" s="280"/>
      <c r="D461" s="280"/>
      <c r="E461" s="280"/>
      <c r="F461" s="280"/>
      <c r="G461" s="281"/>
    </row>
    <row r="462" spans="1:7" ht="15" customHeight="1" x14ac:dyDescent="0.35">
      <c r="A462" s="276" t="s">
        <v>376</v>
      </c>
      <c r="B462" s="277"/>
      <c r="C462" s="74" t="s">
        <v>19</v>
      </c>
      <c r="D462" s="74" t="s">
        <v>20</v>
      </c>
      <c r="E462" s="74" t="s">
        <v>349</v>
      </c>
      <c r="F462" s="74" t="s">
        <v>350</v>
      </c>
      <c r="G462" s="82" t="s">
        <v>351</v>
      </c>
    </row>
    <row r="463" spans="1:7" ht="15" customHeight="1" x14ac:dyDescent="0.35">
      <c r="A463" s="83" t="s">
        <v>423</v>
      </c>
      <c r="B463" s="76" t="s">
        <v>424</v>
      </c>
      <c r="C463" s="75" t="s">
        <v>59</v>
      </c>
      <c r="D463" s="75" t="s">
        <v>28</v>
      </c>
      <c r="E463" s="79">
        <v>2.12E-2</v>
      </c>
      <c r="F463" s="78">
        <v>61.35</v>
      </c>
      <c r="G463" s="84">
        <f>E463*F463</f>
        <v>1.3006200000000001</v>
      </c>
    </row>
    <row r="464" spans="1:7" ht="15" customHeight="1" x14ac:dyDescent="0.35">
      <c r="A464" s="83" t="s">
        <v>400</v>
      </c>
      <c r="B464" s="76" t="s">
        <v>401</v>
      </c>
      <c r="C464" s="75" t="s">
        <v>59</v>
      </c>
      <c r="D464" s="75" t="s">
        <v>28</v>
      </c>
      <c r="E464" s="79">
        <v>2.2200000000000001E-2</v>
      </c>
      <c r="F464" s="78">
        <v>2.56</v>
      </c>
      <c r="G464" s="84">
        <f>E464*F464</f>
        <v>5.6832000000000001E-2</v>
      </c>
    </row>
    <row r="465" spans="1:7" ht="21" customHeight="1" x14ac:dyDescent="0.35">
      <c r="A465" s="83" t="s">
        <v>491</v>
      </c>
      <c r="B465" s="76" t="s">
        <v>492</v>
      </c>
      <c r="C465" s="75" t="s">
        <v>59</v>
      </c>
      <c r="D465" s="75" t="s">
        <v>28</v>
      </c>
      <c r="E465" s="79">
        <v>1</v>
      </c>
      <c r="F465" s="78">
        <v>38.43</v>
      </c>
      <c r="G465" s="84">
        <f>E465*F465</f>
        <v>38.43</v>
      </c>
    </row>
    <row r="466" spans="1:7" ht="21" customHeight="1" x14ac:dyDescent="0.35">
      <c r="A466" s="83" t="s">
        <v>425</v>
      </c>
      <c r="B466" s="76" t="s">
        <v>426</v>
      </c>
      <c r="C466" s="75" t="s">
        <v>59</v>
      </c>
      <c r="D466" s="75" t="s">
        <v>28</v>
      </c>
      <c r="E466" s="79">
        <v>0.03</v>
      </c>
      <c r="F466" s="78">
        <v>69.510000000000005</v>
      </c>
      <c r="G466" s="84">
        <f>E466*F466</f>
        <v>2.0853000000000002</v>
      </c>
    </row>
    <row r="467" spans="1:7" ht="15" customHeight="1" x14ac:dyDescent="0.35">
      <c r="A467" s="85"/>
      <c r="B467" s="86"/>
      <c r="C467" s="86"/>
      <c r="D467" s="86"/>
      <c r="E467" s="278" t="s">
        <v>379</v>
      </c>
      <c r="F467" s="278"/>
      <c r="G467" s="87">
        <f>SUM(G463:G466)</f>
        <v>41.872752000000006</v>
      </c>
    </row>
    <row r="468" spans="1:7" ht="15" customHeight="1" x14ac:dyDescent="0.35">
      <c r="A468" s="276" t="s">
        <v>404</v>
      </c>
      <c r="B468" s="277"/>
      <c r="C468" s="74" t="s">
        <v>19</v>
      </c>
      <c r="D468" s="74" t="s">
        <v>20</v>
      </c>
      <c r="E468" s="74" t="s">
        <v>349</v>
      </c>
      <c r="F468" s="74" t="s">
        <v>350</v>
      </c>
      <c r="G468" s="82" t="s">
        <v>351</v>
      </c>
    </row>
    <row r="469" spans="1:7" ht="46.5" x14ac:dyDescent="0.35">
      <c r="A469" s="83" t="s">
        <v>405</v>
      </c>
      <c r="B469" s="199" t="s">
        <v>406</v>
      </c>
      <c r="C469" s="75" t="s">
        <v>59</v>
      </c>
      <c r="D469" s="75" t="s">
        <v>32</v>
      </c>
      <c r="E469" s="79">
        <v>9.9978549999999999E-2</v>
      </c>
      <c r="F469" s="78">
        <v>21.85</v>
      </c>
      <c r="G469" s="84">
        <f>E469*F469</f>
        <v>2.1845313175000003</v>
      </c>
    </row>
    <row r="470" spans="1:7" ht="31" x14ac:dyDescent="0.35">
      <c r="A470" s="83" t="s">
        <v>407</v>
      </c>
      <c r="B470" s="199" t="s">
        <v>408</v>
      </c>
      <c r="C470" s="75" t="s">
        <v>59</v>
      </c>
      <c r="D470" s="75" t="s">
        <v>32</v>
      </c>
      <c r="E470" s="79">
        <v>9.9978549999999999E-2</v>
      </c>
      <c r="F470" s="78">
        <v>26</v>
      </c>
      <c r="G470" s="84">
        <f>E470*F470</f>
        <v>2.5994422999999998</v>
      </c>
    </row>
    <row r="471" spans="1:7" ht="18" customHeight="1" x14ac:dyDescent="0.35">
      <c r="A471" s="85"/>
      <c r="B471" s="86"/>
      <c r="C471" s="86"/>
      <c r="D471" s="86"/>
      <c r="E471" s="278" t="s">
        <v>409</v>
      </c>
      <c r="F471" s="278"/>
      <c r="G471" s="87">
        <f>G469+G470</f>
        <v>4.7839736175000001</v>
      </c>
    </row>
    <row r="472" spans="1:7" ht="15" customHeight="1" x14ac:dyDescent="0.35">
      <c r="A472" s="85"/>
      <c r="B472" s="86"/>
      <c r="C472" s="86"/>
      <c r="D472" s="86"/>
      <c r="E472" s="273" t="s">
        <v>364</v>
      </c>
      <c r="F472" s="273"/>
      <c r="G472" s="94">
        <f>G467+G471</f>
        <v>46.656725617500008</v>
      </c>
    </row>
    <row r="473" spans="1:7" ht="10" customHeight="1" x14ac:dyDescent="0.35">
      <c r="A473" s="85"/>
      <c r="B473" s="86"/>
      <c r="C473" s="86"/>
      <c r="D473" s="86"/>
      <c r="E473" s="274"/>
      <c r="F473" s="274"/>
      <c r="G473" s="275"/>
    </row>
    <row r="474" spans="1:7" ht="20" customHeight="1" x14ac:dyDescent="0.35">
      <c r="A474" s="279" t="s">
        <v>493</v>
      </c>
      <c r="B474" s="280"/>
      <c r="C474" s="280"/>
      <c r="D474" s="280"/>
      <c r="E474" s="280"/>
      <c r="F474" s="280"/>
      <c r="G474" s="281"/>
    </row>
    <row r="475" spans="1:7" ht="15" customHeight="1" x14ac:dyDescent="0.35">
      <c r="A475" s="276" t="s">
        <v>376</v>
      </c>
      <c r="B475" s="277"/>
      <c r="C475" s="74" t="s">
        <v>19</v>
      </c>
      <c r="D475" s="74" t="s">
        <v>20</v>
      </c>
      <c r="E475" s="74" t="s">
        <v>349</v>
      </c>
      <c r="F475" s="74" t="s">
        <v>350</v>
      </c>
      <c r="G475" s="82" t="s">
        <v>351</v>
      </c>
    </row>
    <row r="476" spans="1:7" ht="15" customHeight="1" x14ac:dyDescent="0.35">
      <c r="A476" s="83" t="s">
        <v>423</v>
      </c>
      <c r="B476" s="76" t="s">
        <v>424</v>
      </c>
      <c r="C476" s="75" t="s">
        <v>59</v>
      </c>
      <c r="D476" s="75" t="s">
        <v>28</v>
      </c>
      <c r="E476" s="79">
        <v>8.2000000000000007E-3</v>
      </c>
      <c r="F476" s="78">
        <v>61.35</v>
      </c>
      <c r="G476" s="84">
        <f>E476*F476</f>
        <v>0.50307000000000002</v>
      </c>
    </row>
    <row r="477" spans="1:7" ht="15" customHeight="1" x14ac:dyDescent="0.35">
      <c r="A477" s="83" t="s">
        <v>400</v>
      </c>
      <c r="B477" s="76" t="s">
        <v>401</v>
      </c>
      <c r="C477" s="75" t="s">
        <v>59</v>
      </c>
      <c r="D477" s="75" t="s">
        <v>28</v>
      </c>
      <c r="E477" s="79">
        <v>3.3099999999999997E-2</v>
      </c>
      <c r="F477" s="78">
        <v>2.56</v>
      </c>
      <c r="G477" s="84">
        <f>E477*F477</f>
        <v>8.4735999999999992E-2</v>
      </c>
    </row>
    <row r="478" spans="1:7" ht="21" customHeight="1" x14ac:dyDescent="0.35">
      <c r="A478" s="83" t="s">
        <v>494</v>
      </c>
      <c r="B478" s="76" t="s">
        <v>495</v>
      </c>
      <c r="C478" s="75" t="s">
        <v>59</v>
      </c>
      <c r="D478" s="75" t="s">
        <v>28</v>
      </c>
      <c r="E478" s="79">
        <v>1</v>
      </c>
      <c r="F478" s="78">
        <v>3.04</v>
      </c>
      <c r="G478" s="84">
        <f>E478*F478</f>
        <v>3.04</v>
      </c>
    </row>
    <row r="479" spans="1:7" ht="21" customHeight="1" x14ac:dyDescent="0.35">
      <c r="A479" s="83" t="s">
        <v>425</v>
      </c>
      <c r="B479" s="76" t="s">
        <v>426</v>
      </c>
      <c r="C479" s="75" t="s">
        <v>59</v>
      </c>
      <c r="D479" s="75" t="s">
        <v>28</v>
      </c>
      <c r="E479" s="79">
        <v>9.4999999999999998E-3</v>
      </c>
      <c r="F479" s="78">
        <v>69.510000000000005</v>
      </c>
      <c r="G479" s="84">
        <f>E479*F479</f>
        <v>0.66034500000000007</v>
      </c>
    </row>
    <row r="480" spans="1:7" ht="15" customHeight="1" x14ac:dyDescent="0.35">
      <c r="A480" s="85"/>
      <c r="B480" s="86"/>
      <c r="C480" s="86"/>
      <c r="D480" s="86"/>
      <c r="E480" s="278" t="s">
        <v>379</v>
      </c>
      <c r="F480" s="278"/>
      <c r="G480" s="87">
        <f>SUM(G476:G479)</f>
        <v>4.288151</v>
      </c>
    </row>
    <row r="481" spans="1:7" ht="15" customHeight="1" x14ac:dyDescent="0.35">
      <c r="A481" s="276" t="s">
        <v>404</v>
      </c>
      <c r="B481" s="277"/>
      <c r="C481" s="74" t="s">
        <v>19</v>
      </c>
      <c r="D481" s="74" t="s">
        <v>20</v>
      </c>
      <c r="E481" s="74" t="s">
        <v>349</v>
      </c>
      <c r="F481" s="74" t="s">
        <v>350</v>
      </c>
      <c r="G481" s="82" t="s">
        <v>351</v>
      </c>
    </row>
    <row r="482" spans="1:7" ht="46.5" x14ac:dyDescent="0.35">
      <c r="A482" s="83" t="s">
        <v>405</v>
      </c>
      <c r="B482" s="199" t="s">
        <v>406</v>
      </c>
      <c r="C482" s="75" t="s">
        <v>59</v>
      </c>
      <c r="D482" s="75" t="s">
        <v>32</v>
      </c>
      <c r="E482" s="79">
        <v>9.9179840000000005E-2</v>
      </c>
      <c r="F482" s="78">
        <v>21.85</v>
      </c>
      <c r="G482" s="84">
        <f>E482*F482</f>
        <v>2.1670795040000002</v>
      </c>
    </row>
    <row r="483" spans="1:7" ht="31" x14ac:dyDescent="0.35">
      <c r="A483" s="83" t="s">
        <v>407</v>
      </c>
      <c r="B483" s="199" t="s">
        <v>408</v>
      </c>
      <c r="C483" s="75" t="s">
        <v>59</v>
      </c>
      <c r="D483" s="75" t="s">
        <v>32</v>
      </c>
      <c r="E483" s="79">
        <v>9.9179840000000005E-2</v>
      </c>
      <c r="F483" s="78">
        <v>26</v>
      </c>
      <c r="G483" s="84">
        <f>E483*F483</f>
        <v>2.5786758400000003</v>
      </c>
    </row>
    <row r="484" spans="1:7" ht="18" customHeight="1" x14ac:dyDescent="0.35">
      <c r="A484" s="85"/>
      <c r="B484" s="86"/>
      <c r="C484" s="86"/>
      <c r="D484" s="86"/>
      <c r="E484" s="278" t="s">
        <v>409</v>
      </c>
      <c r="F484" s="278"/>
      <c r="G484" s="87">
        <f>G482+G483</f>
        <v>4.7457553440000009</v>
      </c>
    </row>
    <row r="485" spans="1:7" ht="15" customHeight="1" x14ac:dyDescent="0.35">
      <c r="A485" s="85"/>
      <c r="B485" s="86"/>
      <c r="C485" s="86"/>
      <c r="D485" s="86"/>
      <c r="E485" s="273" t="s">
        <v>364</v>
      </c>
      <c r="F485" s="273"/>
      <c r="G485" s="94">
        <f>G480+G484</f>
        <v>9.0339063440000018</v>
      </c>
    </row>
    <row r="486" spans="1:7" ht="10" customHeight="1" x14ac:dyDescent="0.35">
      <c r="A486" s="85"/>
      <c r="B486" s="86"/>
      <c r="C486" s="86"/>
      <c r="D486" s="86"/>
      <c r="E486" s="274"/>
      <c r="F486" s="274"/>
      <c r="G486" s="275"/>
    </row>
    <row r="487" spans="1:7" ht="20" customHeight="1" x14ac:dyDescent="0.35">
      <c r="A487" s="279" t="s">
        <v>496</v>
      </c>
      <c r="B487" s="280"/>
      <c r="C487" s="280"/>
      <c r="D487" s="280"/>
      <c r="E487" s="280"/>
      <c r="F487" s="280"/>
      <c r="G487" s="281"/>
    </row>
    <row r="488" spans="1:7" ht="15" customHeight="1" x14ac:dyDescent="0.35">
      <c r="A488" s="276" t="s">
        <v>376</v>
      </c>
      <c r="B488" s="277"/>
      <c r="C488" s="74" t="s">
        <v>19</v>
      </c>
      <c r="D488" s="74" t="s">
        <v>20</v>
      </c>
      <c r="E488" s="74" t="s">
        <v>349</v>
      </c>
      <c r="F488" s="74" t="s">
        <v>350</v>
      </c>
      <c r="G488" s="82" t="s">
        <v>351</v>
      </c>
    </row>
    <row r="489" spans="1:7" ht="15" customHeight="1" x14ac:dyDescent="0.35">
      <c r="A489" s="83" t="s">
        <v>423</v>
      </c>
      <c r="B489" s="76" t="s">
        <v>424</v>
      </c>
      <c r="C489" s="75" t="s">
        <v>59</v>
      </c>
      <c r="D489" s="75" t="s">
        <v>28</v>
      </c>
      <c r="E489" s="79">
        <v>5.8999999999999999E-3</v>
      </c>
      <c r="F489" s="78">
        <v>61.35</v>
      </c>
      <c r="G489" s="84">
        <f>E489*F489</f>
        <v>0.36196499999999998</v>
      </c>
    </row>
    <row r="490" spans="1:7" ht="15" customHeight="1" x14ac:dyDescent="0.35">
      <c r="A490" s="83" t="s">
        <v>400</v>
      </c>
      <c r="B490" s="76" t="s">
        <v>401</v>
      </c>
      <c r="C490" s="75" t="s">
        <v>59</v>
      </c>
      <c r="D490" s="75" t="s">
        <v>28</v>
      </c>
      <c r="E490" s="79">
        <v>2.81E-2</v>
      </c>
      <c r="F490" s="78">
        <v>2.56</v>
      </c>
      <c r="G490" s="84">
        <f>E490*F490</f>
        <v>7.1936E-2</v>
      </c>
    </row>
    <row r="491" spans="1:7" ht="21" customHeight="1" x14ac:dyDescent="0.35">
      <c r="A491" s="83" t="s">
        <v>497</v>
      </c>
      <c r="B491" s="76" t="s">
        <v>498</v>
      </c>
      <c r="C491" s="75" t="s">
        <v>59</v>
      </c>
      <c r="D491" s="75" t="s">
        <v>28</v>
      </c>
      <c r="E491" s="79">
        <v>1</v>
      </c>
      <c r="F491" s="78">
        <v>1.38</v>
      </c>
      <c r="G491" s="84">
        <f>E491*F491</f>
        <v>1.38</v>
      </c>
    </row>
    <row r="492" spans="1:7" ht="21" customHeight="1" x14ac:dyDescent="0.35">
      <c r="A492" s="83" t="s">
        <v>425</v>
      </c>
      <c r="B492" s="76" t="s">
        <v>426</v>
      </c>
      <c r="C492" s="75" t="s">
        <v>59</v>
      </c>
      <c r="D492" s="75" t="s">
        <v>28</v>
      </c>
      <c r="E492" s="79">
        <v>7.0000000000000001E-3</v>
      </c>
      <c r="F492" s="78">
        <v>69.510000000000005</v>
      </c>
      <c r="G492" s="84">
        <f>E492*F492</f>
        <v>0.48657000000000006</v>
      </c>
    </row>
    <row r="493" spans="1:7" ht="15" customHeight="1" x14ac:dyDescent="0.35">
      <c r="A493" s="85"/>
      <c r="B493" s="86"/>
      <c r="C493" s="86"/>
      <c r="D493" s="86"/>
      <c r="E493" s="278" t="s">
        <v>379</v>
      </c>
      <c r="F493" s="278"/>
      <c r="G493" s="87">
        <f>SUM(G489:G492)</f>
        <v>2.3004709999999999</v>
      </c>
    </row>
    <row r="494" spans="1:7" ht="15" customHeight="1" x14ac:dyDescent="0.35">
      <c r="A494" s="276" t="s">
        <v>404</v>
      </c>
      <c r="B494" s="277"/>
      <c r="C494" s="74" t="s">
        <v>19</v>
      </c>
      <c r="D494" s="74" t="s">
        <v>20</v>
      </c>
      <c r="E494" s="74" t="s">
        <v>349</v>
      </c>
      <c r="F494" s="74" t="s">
        <v>350</v>
      </c>
      <c r="G494" s="82" t="s">
        <v>351</v>
      </c>
    </row>
    <row r="495" spans="1:7" ht="46.5" x14ac:dyDescent="0.35">
      <c r="A495" s="83" t="s">
        <v>405</v>
      </c>
      <c r="B495" s="199" t="s">
        <v>406</v>
      </c>
      <c r="C495" s="75" t="s">
        <v>59</v>
      </c>
      <c r="D495" s="75" t="s">
        <v>32</v>
      </c>
      <c r="E495" s="79">
        <v>8.4132910000000005E-2</v>
      </c>
      <c r="F495" s="78">
        <v>21.85</v>
      </c>
      <c r="G495" s="84">
        <f>E495*F495</f>
        <v>1.8383040835000002</v>
      </c>
    </row>
    <row r="496" spans="1:7" ht="31" x14ac:dyDescent="0.35">
      <c r="A496" s="83" t="s">
        <v>407</v>
      </c>
      <c r="B496" s="199" t="s">
        <v>408</v>
      </c>
      <c r="C496" s="75" t="s">
        <v>59</v>
      </c>
      <c r="D496" s="75" t="s">
        <v>32</v>
      </c>
      <c r="E496" s="79">
        <v>8.4132910000000005E-2</v>
      </c>
      <c r="F496" s="78">
        <v>26</v>
      </c>
      <c r="G496" s="84">
        <f>E496*F496</f>
        <v>2.1874556600000004</v>
      </c>
    </row>
    <row r="497" spans="1:7" ht="18" customHeight="1" x14ac:dyDescent="0.35">
      <c r="A497" s="85"/>
      <c r="B497" s="86"/>
      <c r="C497" s="86"/>
      <c r="D497" s="86"/>
      <c r="E497" s="278" t="s">
        <v>409</v>
      </c>
      <c r="F497" s="278"/>
      <c r="G497" s="87">
        <f>G495+G496</f>
        <v>4.0257597435000001</v>
      </c>
    </row>
    <row r="498" spans="1:7" ht="15" customHeight="1" x14ac:dyDescent="0.35">
      <c r="A498" s="85"/>
      <c r="B498" s="86"/>
      <c r="C498" s="86"/>
      <c r="D498" s="86"/>
      <c r="E498" s="273" t="s">
        <v>364</v>
      </c>
      <c r="F498" s="273"/>
      <c r="G498" s="94">
        <f>G493+G497</f>
        <v>6.3262307435</v>
      </c>
    </row>
    <row r="499" spans="1:7" ht="10" customHeight="1" x14ac:dyDescent="0.35">
      <c r="A499" s="85"/>
      <c r="B499" s="86"/>
      <c r="C499" s="86"/>
      <c r="D499" s="86"/>
      <c r="E499" s="274"/>
      <c r="F499" s="274"/>
      <c r="G499" s="275"/>
    </row>
    <row r="500" spans="1:7" ht="20" customHeight="1" x14ac:dyDescent="0.35">
      <c r="A500" s="279" t="s">
        <v>499</v>
      </c>
      <c r="B500" s="280"/>
      <c r="C500" s="280"/>
      <c r="D500" s="280"/>
      <c r="E500" s="280"/>
      <c r="F500" s="280"/>
      <c r="G500" s="281"/>
    </row>
    <row r="501" spans="1:7" ht="15" customHeight="1" x14ac:dyDescent="0.35">
      <c r="A501" s="276" t="s">
        <v>376</v>
      </c>
      <c r="B501" s="277"/>
      <c r="C501" s="74" t="s">
        <v>19</v>
      </c>
      <c r="D501" s="74" t="s">
        <v>20</v>
      </c>
      <c r="E501" s="74" t="s">
        <v>349</v>
      </c>
      <c r="F501" s="74" t="s">
        <v>350</v>
      </c>
      <c r="G501" s="82" t="s">
        <v>351</v>
      </c>
    </row>
    <row r="502" spans="1:7" ht="15" customHeight="1" x14ac:dyDescent="0.35">
      <c r="A502" s="83" t="s">
        <v>423</v>
      </c>
      <c r="B502" s="76" t="s">
        <v>424</v>
      </c>
      <c r="C502" s="75" t="s">
        <v>59</v>
      </c>
      <c r="D502" s="75" t="s">
        <v>28</v>
      </c>
      <c r="E502" s="79">
        <v>1.06E-2</v>
      </c>
      <c r="F502" s="78">
        <v>61.35</v>
      </c>
      <c r="G502" s="84">
        <f>E502*F502</f>
        <v>0.65031000000000005</v>
      </c>
    </row>
    <row r="503" spans="1:7" ht="15" customHeight="1" x14ac:dyDescent="0.35">
      <c r="A503" s="83" t="s">
        <v>400</v>
      </c>
      <c r="B503" s="76" t="s">
        <v>401</v>
      </c>
      <c r="C503" s="75" t="s">
        <v>59</v>
      </c>
      <c r="D503" s="75" t="s">
        <v>28</v>
      </c>
      <c r="E503" s="79">
        <v>3.9399999999999998E-2</v>
      </c>
      <c r="F503" s="78">
        <v>2.56</v>
      </c>
      <c r="G503" s="84">
        <f>E503*F503</f>
        <v>0.100864</v>
      </c>
    </row>
    <row r="504" spans="1:7" ht="21" customHeight="1" x14ac:dyDescent="0.35">
      <c r="A504" s="83" t="s">
        <v>500</v>
      </c>
      <c r="B504" s="76" t="s">
        <v>501</v>
      </c>
      <c r="C504" s="75" t="s">
        <v>59</v>
      </c>
      <c r="D504" s="75" t="s">
        <v>28</v>
      </c>
      <c r="E504" s="79">
        <v>1</v>
      </c>
      <c r="F504" s="78">
        <v>5.18</v>
      </c>
      <c r="G504" s="84">
        <f>E504*F504</f>
        <v>5.18</v>
      </c>
    </row>
    <row r="505" spans="1:7" ht="21" customHeight="1" x14ac:dyDescent="0.35">
      <c r="A505" s="83" t="s">
        <v>425</v>
      </c>
      <c r="B505" s="76" t="s">
        <v>426</v>
      </c>
      <c r="C505" s="75" t="s">
        <v>59</v>
      </c>
      <c r="D505" s="75" t="s">
        <v>28</v>
      </c>
      <c r="E505" s="79">
        <v>1.2500000000000001E-2</v>
      </c>
      <c r="F505" s="78">
        <v>69.510000000000005</v>
      </c>
      <c r="G505" s="84">
        <f>E505*F505</f>
        <v>0.86887500000000006</v>
      </c>
    </row>
    <row r="506" spans="1:7" ht="15" customHeight="1" x14ac:dyDescent="0.35">
      <c r="A506" s="85"/>
      <c r="B506" s="86"/>
      <c r="C506" s="86"/>
      <c r="D506" s="86"/>
      <c r="E506" s="278" t="s">
        <v>379</v>
      </c>
      <c r="F506" s="278"/>
      <c r="G506" s="87">
        <f>SUM(G502:G505)</f>
        <v>6.8000489999999996</v>
      </c>
    </row>
    <row r="507" spans="1:7" ht="15" customHeight="1" x14ac:dyDescent="0.35">
      <c r="A507" s="276" t="s">
        <v>404</v>
      </c>
      <c r="B507" s="277"/>
      <c r="C507" s="74" t="s">
        <v>19</v>
      </c>
      <c r="D507" s="74" t="s">
        <v>20</v>
      </c>
      <c r="E507" s="74" t="s">
        <v>349</v>
      </c>
      <c r="F507" s="74" t="s">
        <v>350</v>
      </c>
      <c r="G507" s="82" t="s">
        <v>351</v>
      </c>
    </row>
    <row r="508" spans="1:7" ht="46.5" x14ac:dyDescent="0.35">
      <c r="A508" s="83" t="s">
        <v>405</v>
      </c>
      <c r="B508" s="199" t="s">
        <v>406</v>
      </c>
      <c r="C508" s="75" t="s">
        <v>59</v>
      </c>
      <c r="D508" s="75" t="s">
        <v>32</v>
      </c>
      <c r="E508" s="79">
        <v>0.11846271999999999</v>
      </c>
      <c r="F508" s="78">
        <v>21.85</v>
      </c>
      <c r="G508" s="84">
        <f>E508*F508</f>
        <v>2.5884104319999999</v>
      </c>
    </row>
    <row r="509" spans="1:7" ht="31" x14ac:dyDescent="0.35">
      <c r="A509" s="83" t="s">
        <v>407</v>
      </c>
      <c r="B509" s="199" t="s">
        <v>408</v>
      </c>
      <c r="C509" s="75" t="s">
        <v>59</v>
      </c>
      <c r="D509" s="75" t="s">
        <v>32</v>
      </c>
      <c r="E509" s="79">
        <v>0.11800505999999999</v>
      </c>
      <c r="F509" s="78">
        <v>26</v>
      </c>
      <c r="G509" s="84">
        <f>E509*F509</f>
        <v>3.0681315599999999</v>
      </c>
    </row>
    <row r="510" spans="1:7" ht="18" customHeight="1" x14ac:dyDescent="0.35">
      <c r="A510" s="85"/>
      <c r="B510" s="86"/>
      <c r="C510" s="86"/>
      <c r="D510" s="86"/>
      <c r="E510" s="278" t="s">
        <v>409</v>
      </c>
      <c r="F510" s="278"/>
      <c r="G510" s="87">
        <f>G508+G509</f>
        <v>5.6565419919999993</v>
      </c>
    </row>
    <row r="511" spans="1:7" ht="15" customHeight="1" x14ac:dyDescent="0.35">
      <c r="A511" s="85"/>
      <c r="B511" s="86"/>
      <c r="C511" s="86"/>
      <c r="D511" s="86"/>
      <c r="E511" s="273" t="s">
        <v>364</v>
      </c>
      <c r="F511" s="273"/>
      <c r="G511" s="94">
        <f>G506+G510</f>
        <v>12.456590991999999</v>
      </c>
    </row>
    <row r="512" spans="1:7" ht="10" customHeight="1" x14ac:dyDescent="0.35">
      <c r="A512" s="85"/>
      <c r="B512" s="86"/>
      <c r="C512" s="86"/>
      <c r="D512" s="86"/>
      <c r="E512" s="274"/>
      <c r="F512" s="274"/>
      <c r="G512" s="275"/>
    </row>
    <row r="513" spans="1:7" ht="20" customHeight="1" x14ac:dyDescent="0.35">
      <c r="A513" s="279" t="s">
        <v>502</v>
      </c>
      <c r="B513" s="280"/>
      <c r="C513" s="280"/>
      <c r="D513" s="280"/>
      <c r="E513" s="280"/>
      <c r="F513" s="280"/>
      <c r="G513" s="281"/>
    </row>
    <row r="514" spans="1:7" ht="15" customHeight="1" x14ac:dyDescent="0.35">
      <c r="A514" s="276" t="s">
        <v>376</v>
      </c>
      <c r="B514" s="277"/>
      <c r="C514" s="74" t="s">
        <v>19</v>
      </c>
      <c r="D514" s="74" t="s">
        <v>20</v>
      </c>
      <c r="E514" s="74" t="s">
        <v>349</v>
      </c>
      <c r="F514" s="74" t="s">
        <v>350</v>
      </c>
      <c r="G514" s="82" t="s">
        <v>351</v>
      </c>
    </row>
    <row r="515" spans="1:7" ht="15" customHeight="1" x14ac:dyDescent="0.35">
      <c r="A515" s="83" t="s">
        <v>423</v>
      </c>
      <c r="B515" s="76" t="s">
        <v>424</v>
      </c>
      <c r="C515" s="75" t="s">
        <v>59</v>
      </c>
      <c r="D515" s="75" t="s">
        <v>28</v>
      </c>
      <c r="E515" s="79">
        <v>4.7000000000000002E-3</v>
      </c>
      <c r="F515" s="78">
        <v>61.35</v>
      </c>
      <c r="G515" s="84">
        <f>E515*F515</f>
        <v>0.28834500000000002</v>
      </c>
    </row>
    <row r="516" spans="1:7" ht="21" customHeight="1" x14ac:dyDescent="0.35">
      <c r="A516" s="83" t="s">
        <v>503</v>
      </c>
      <c r="B516" s="76" t="s">
        <v>504</v>
      </c>
      <c r="C516" s="75" t="s">
        <v>59</v>
      </c>
      <c r="D516" s="75" t="s">
        <v>28</v>
      </c>
      <c r="E516" s="79">
        <v>1</v>
      </c>
      <c r="F516" s="78">
        <v>0.56999999999999995</v>
      </c>
      <c r="G516" s="84">
        <f>E516*F516</f>
        <v>0.56999999999999995</v>
      </c>
    </row>
    <row r="517" spans="1:7" ht="15" customHeight="1" x14ac:dyDescent="0.35">
      <c r="A517" s="83" t="s">
        <v>400</v>
      </c>
      <c r="B517" s="76" t="s">
        <v>401</v>
      </c>
      <c r="C517" s="75" t="s">
        <v>59</v>
      </c>
      <c r="D517" s="75" t="s">
        <v>28</v>
      </c>
      <c r="E517" s="79">
        <v>2.5999999999999999E-2</v>
      </c>
      <c r="F517" s="78">
        <v>2.56</v>
      </c>
      <c r="G517" s="84">
        <f>E517*F517</f>
        <v>6.6559999999999994E-2</v>
      </c>
    </row>
    <row r="518" spans="1:7" ht="21" customHeight="1" x14ac:dyDescent="0.35">
      <c r="A518" s="83" t="s">
        <v>425</v>
      </c>
      <c r="B518" s="76" t="s">
        <v>426</v>
      </c>
      <c r="C518" s="75" t="s">
        <v>59</v>
      </c>
      <c r="D518" s="75" t="s">
        <v>28</v>
      </c>
      <c r="E518" s="79">
        <v>6.0000000000000001E-3</v>
      </c>
      <c r="F518" s="78">
        <v>69.510000000000005</v>
      </c>
      <c r="G518" s="84">
        <f>E518*F518</f>
        <v>0.41706000000000004</v>
      </c>
    </row>
    <row r="519" spans="1:7" ht="15" customHeight="1" x14ac:dyDescent="0.35">
      <c r="A519" s="85"/>
      <c r="B519" s="86"/>
      <c r="C519" s="86"/>
      <c r="D519" s="86"/>
      <c r="E519" s="278" t="s">
        <v>379</v>
      </c>
      <c r="F519" s="278"/>
      <c r="G519" s="87">
        <f>SUM(G515:G518)</f>
        <v>1.3419649999999999</v>
      </c>
    </row>
    <row r="520" spans="1:7" ht="15" customHeight="1" x14ac:dyDescent="0.35">
      <c r="A520" s="276" t="s">
        <v>404</v>
      </c>
      <c r="B520" s="277"/>
      <c r="C520" s="74" t="s">
        <v>19</v>
      </c>
      <c r="D520" s="74" t="s">
        <v>20</v>
      </c>
      <c r="E520" s="74" t="s">
        <v>349</v>
      </c>
      <c r="F520" s="74" t="s">
        <v>350</v>
      </c>
      <c r="G520" s="82" t="s">
        <v>351</v>
      </c>
    </row>
    <row r="521" spans="1:7" ht="46.5" x14ac:dyDescent="0.35">
      <c r="A521" s="83" t="s">
        <v>405</v>
      </c>
      <c r="B521" s="199" t="s">
        <v>406</v>
      </c>
      <c r="C521" s="75" t="s">
        <v>59</v>
      </c>
      <c r="D521" s="75" t="s">
        <v>32</v>
      </c>
      <c r="E521" s="79">
        <v>0.11686175</v>
      </c>
      <c r="F521" s="78">
        <v>21.85</v>
      </c>
      <c r="G521" s="84">
        <f>E521*F521</f>
        <v>2.5534292375000001</v>
      </c>
    </row>
    <row r="522" spans="1:7" ht="31" x14ac:dyDescent="0.35">
      <c r="A522" s="83" t="s">
        <v>407</v>
      </c>
      <c r="B522" s="199" t="s">
        <v>408</v>
      </c>
      <c r="C522" s="75" t="s">
        <v>59</v>
      </c>
      <c r="D522" s="75" t="s">
        <v>32</v>
      </c>
      <c r="E522" s="79">
        <v>0.11686175</v>
      </c>
      <c r="F522" s="78">
        <v>26</v>
      </c>
      <c r="G522" s="84">
        <f>E522*F522</f>
        <v>3.0384055000000001</v>
      </c>
    </row>
    <row r="523" spans="1:7" ht="18" customHeight="1" x14ac:dyDescent="0.35">
      <c r="A523" s="85"/>
      <c r="B523" s="86"/>
      <c r="C523" s="86"/>
      <c r="D523" s="86"/>
      <c r="E523" s="278" t="s">
        <v>409</v>
      </c>
      <c r="F523" s="278"/>
      <c r="G523" s="87">
        <f>G521+G522</f>
        <v>5.5918347375000002</v>
      </c>
    </row>
    <row r="524" spans="1:7" ht="15" customHeight="1" x14ac:dyDescent="0.35">
      <c r="A524" s="85"/>
      <c r="B524" s="86"/>
      <c r="C524" s="86"/>
      <c r="D524" s="86"/>
      <c r="E524" s="273" t="s">
        <v>364</v>
      </c>
      <c r="F524" s="273"/>
      <c r="G524" s="94">
        <f>G519+G523</f>
        <v>6.9337997375000002</v>
      </c>
    </row>
    <row r="525" spans="1:7" ht="10" customHeight="1" x14ac:dyDescent="0.35">
      <c r="A525" s="85"/>
      <c r="B525" s="86"/>
      <c r="C525" s="86"/>
      <c r="D525" s="86"/>
      <c r="E525" s="274"/>
      <c r="F525" s="274"/>
      <c r="G525" s="275"/>
    </row>
    <row r="526" spans="1:7" ht="20" customHeight="1" x14ac:dyDescent="0.35">
      <c r="A526" s="279" t="s">
        <v>505</v>
      </c>
      <c r="B526" s="280"/>
      <c r="C526" s="280"/>
      <c r="D526" s="280"/>
      <c r="E526" s="280"/>
      <c r="F526" s="280"/>
      <c r="G526" s="281"/>
    </row>
    <row r="527" spans="1:7" ht="15" customHeight="1" x14ac:dyDescent="0.35">
      <c r="A527" s="276" t="s">
        <v>376</v>
      </c>
      <c r="B527" s="277"/>
      <c r="C527" s="74" t="s">
        <v>19</v>
      </c>
      <c r="D527" s="74" t="s">
        <v>20</v>
      </c>
      <c r="E527" s="74" t="s">
        <v>349</v>
      </c>
      <c r="F527" s="74" t="s">
        <v>350</v>
      </c>
      <c r="G527" s="82" t="s">
        <v>351</v>
      </c>
    </row>
    <row r="528" spans="1:7" ht="15" customHeight="1" x14ac:dyDescent="0.35">
      <c r="A528" s="83" t="s">
        <v>423</v>
      </c>
      <c r="B528" s="76" t="s">
        <v>424</v>
      </c>
      <c r="C528" s="75" t="s">
        <v>59</v>
      </c>
      <c r="D528" s="75" t="s">
        <v>28</v>
      </c>
      <c r="E528" s="79">
        <v>7.1000000000000004E-3</v>
      </c>
      <c r="F528" s="78">
        <v>61.35</v>
      </c>
      <c r="G528" s="84">
        <f>E528*F528</f>
        <v>0.43558500000000006</v>
      </c>
    </row>
    <row r="529" spans="1:7" ht="21" customHeight="1" x14ac:dyDescent="0.35">
      <c r="A529" s="83" t="s">
        <v>506</v>
      </c>
      <c r="B529" s="76" t="s">
        <v>507</v>
      </c>
      <c r="C529" s="75" t="s">
        <v>59</v>
      </c>
      <c r="D529" s="75" t="s">
        <v>28</v>
      </c>
      <c r="E529" s="79">
        <v>1</v>
      </c>
      <c r="F529" s="78">
        <v>0.71</v>
      </c>
      <c r="G529" s="84">
        <f>E529*F529</f>
        <v>0.71</v>
      </c>
    </row>
    <row r="530" spans="1:7" ht="15" customHeight="1" x14ac:dyDescent="0.35">
      <c r="A530" s="83" t="s">
        <v>400</v>
      </c>
      <c r="B530" s="76" t="s">
        <v>401</v>
      </c>
      <c r="C530" s="75" t="s">
        <v>59</v>
      </c>
      <c r="D530" s="75" t="s">
        <v>28</v>
      </c>
      <c r="E530" s="79">
        <v>3.0200000000000001E-2</v>
      </c>
      <c r="F530" s="78">
        <v>2.56</v>
      </c>
      <c r="G530" s="84">
        <f>E530*F530</f>
        <v>7.7312000000000006E-2</v>
      </c>
    </row>
    <row r="531" spans="1:7" ht="21" customHeight="1" x14ac:dyDescent="0.35">
      <c r="A531" s="83" t="s">
        <v>425</v>
      </c>
      <c r="B531" s="76" t="s">
        <v>426</v>
      </c>
      <c r="C531" s="75" t="s">
        <v>59</v>
      </c>
      <c r="D531" s="75" t="s">
        <v>28</v>
      </c>
      <c r="E531" s="79">
        <v>8.0000000000000002E-3</v>
      </c>
      <c r="F531" s="78">
        <v>69.510000000000005</v>
      </c>
      <c r="G531" s="84">
        <f>E531*F531</f>
        <v>0.55608000000000002</v>
      </c>
    </row>
    <row r="532" spans="1:7" ht="15" customHeight="1" x14ac:dyDescent="0.35">
      <c r="A532" s="85"/>
      <c r="B532" s="86"/>
      <c r="C532" s="86"/>
      <c r="D532" s="86"/>
      <c r="E532" s="278" t="s">
        <v>379</v>
      </c>
      <c r="F532" s="278"/>
      <c r="G532" s="87">
        <f>SUM(G528:G531)</f>
        <v>1.7789770000000003</v>
      </c>
    </row>
    <row r="533" spans="1:7" ht="15" customHeight="1" x14ac:dyDescent="0.35">
      <c r="A533" s="276" t="s">
        <v>404</v>
      </c>
      <c r="B533" s="277"/>
      <c r="C533" s="74" t="s">
        <v>19</v>
      </c>
      <c r="D533" s="74" t="s">
        <v>20</v>
      </c>
      <c r="E533" s="74" t="s">
        <v>349</v>
      </c>
      <c r="F533" s="74" t="s">
        <v>350</v>
      </c>
      <c r="G533" s="82" t="s">
        <v>351</v>
      </c>
    </row>
    <row r="534" spans="1:7" ht="46.5" x14ac:dyDescent="0.35">
      <c r="A534" s="83" t="s">
        <v>405</v>
      </c>
      <c r="B534" s="199" t="s">
        <v>406</v>
      </c>
      <c r="C534" s="75" t="s">
        <v>59</v>
      </c>
      <c r="D534" s="75" t="s">
        <v>32</v>
      </c>
      <c r="E534" s="79">
        <v>0.13524109000000001</v>
      </c>
      <c r="F534" s="78">
        <v>21.85</v>
      </c>
      <c r="G534" s="84">
        <f>E534*F534</f>
        <v>2.9550178165000003</v>
      </c>
    </row>
    <row r="535" spans="1:7" ht="31" x14ac:dyDescent="0.35">
      <c r="A535" s="83" t="s">
        <v>407</v>
      </c>
      <c r="B535" s="199" t="s">
        <v>408</v>
      </c>
      <c r="C535" s="75" t="s">
        <v>59</v>
      </c>
      <c r="D535" s="75" t="s">
        <v>32</v>
      </c>
      <c r="E535" s="79">
        <v>0.13524109000000001</v>
      </c>
      <c r="F535" s="78">
        <v>26</v>
      </c>
      <c r="G535" s="84">
        <f>E535*F535</f>
        <v>3.5162683400000003</v>
      </c>
    </row>
    <row r="536" spans="1:7" ht="18" customHeight="1" x14ac:dyDescent="0.35">
      <c r="A536" s="85"/>
      <c r="B536" s="86"/>
      <c r="C536" s="86"/>
      <c r="D536" s="86"/>
      <c r="E536" s="278" t="s">
        <v>409</v>
      </c>
      <c r="F536" s="278"/>
      <c r="G536" s="87">
        <f>G534+G535</f>
        <v>6.4712861565000006</v>
      </c>
    </row>
    <row r="537" spans="1:7" ht="15" customHeight="1" x14ac:dyDescent="0.35">
      <c r="A537" s="85"/>
      <c r="B537" s="86"/>
      <c r="C537" s="86"/>
      <c r="D537" s="86"/>
      <c r="E537" s="273" t="s">
        <v>364</v>
      </c>
      <c r="F537" s="273"/>
      <c r="G537" s="94">
        <f>G532+G536</f>
        <v>8.2502631565000009</v>
      </c>
    </row>
    <row r="538" spans="1:7" ht="10" customHeight="1" x14ac:dyDescent="0.35">
      <c r="A538" s="85"/>
      <c r="B538" s="86"/>
      <c r="C538" s="86"/>
      <c r="D538" s="86"/>
      <c r="E538" s="274"/>
      <c r="F538" s="274"/>
      <c r="G538" s="275"/>
    </row>
    <row r="539" spans="1:7" ht="20" customHeight="1" x14ac:dyDescent="0.35">
      <c r="A539" s="279" t="s">
        <v>508</v>
      </c>
      <c r="B539" s="280"/>
      <c r="C539" s="280"/>
      <c r="D539" s="280"/>
      <c r="E539" s="280"/>
      <c r="F539" s="280"/>
      <c r="G539" s="281"/>
    </row>
    <row r="540" spans="1:7" ht="15" customHeight="1" x14ac:dyDescent="0.35">
      <c r="A540" s="276" t="s">
        <v>376</v>
      </c>
      <c r="B540" s="277"/>
      <c r="C540" s="74" t="s">
        <v>19</v>
      </c>
      <c r="D540" s="74" t="s">
        <v>20</v>
      </c>
      <c r="E540" s="74" t="s">
        <v>349</v>
      </c>
      <c r="F540" s="74" t="s">
        <v>350</v>
      </c>
      <c r="G540" s="82" t="s">
        <v>351</v>
      </c>
    </row>
    <row r="541" spans="1:7" ht="15" customHeight="1" x14ac:dyDescent="0.35">
      <c r="A541" s="83" t="s">
        <v>423</v>
      </c>
      <c r="B541" s="76" t="s">
        <v>424</v>
      </c>
      <c r="C541" s="75" t="s">
        <v>59</v>
      </c>
      <c r="D541" s="75" t="s">
        <v>28</v>
      </c>
      <c r="E541" s="79">
        <v>9.4000000000000004E-3</v>
      </c>
      <c r="F541" s="78">
        <v>61.35</v>
      </c>
      <c r="G541" s="84">
        <f>E541*F541</f>
        <v>0.57669000000000004</v>
      </c>
    </row>
    <row r="542" spans="1:7" ht="21" customHeight="1" x14ac:dyDescent="0.35">
      <c r="A542" s="83" t="s">
        <v>509</v>
      </c>
      <c r="B542" s="76" t="s">
        <v>510</v>
      </c>
      <c r="C542" s="75" t="s">
        <v>59</v>
      </c>
      <c r="D542" s="75" t="s">
        <v>28</v>
      </c>
      <c r="E542" s="79">
        <v>1</v>
      </c>
      <c r="F542" s="78">
        <v>2.37</v>
      </c>
      <c r="G542" s="84">
        <f>E542*F542</f>
        <v>2.37</v>
      </c>
    </row>
    <row r="543" spans="1:7" ht="15" customHeight="1" x14ac:dyDescent="0.35">
      <c r="A543" s="83" t="s">
        <v>400</v>
      </c>
      <c r="B543" s="76" t="s">
        <v>401</v>
      </c>
      <c r="C543" s="75" t="s">
        <v>59</v>
      </c>
      <c r="D543" s="75" t="s">
        <v>28</v>
      </c>
      <c r="E543" s="79">
        <v>3.5999999999999997E-2</v>
      </c>
      <c r="F543" s="78">
        <v>2.56</v>
      </c>
      <c r="G543" s="84">
        <f>E543*F543</f>
        <v>9.2159999999999992E-2</v>
      </c>
    </row>
    <row r="544" spans="1:7" ht="21" customHeight="1" x14ac:dyDescent="0.35">
      <c r="A544" s="83" t="s">
        <v>425</v>
      </c>
      <c r="B544" s="76" t="s">
        <v>426</v>
      </c>
      <c r="C544" s="75" t="s">
        <v>59</v>
      </c>
      <c r="D544" s="75" t="s">
        <v>28</v>
      </c>
      <c r="E544" s="79">
        <v>1.0999999999999999E-2</v>
      </c>
      <c r="F544" s="78">
        <v>69.510000000000005</v>
      </c>
      <c r="G544" s="84">
        <f>E544*F544</f>
        <v>0.76461000000000001</v>
      </c>
    </row>
    <row r="545" spans="1:7" ht="15" customHeight="1" x14ac:dyDescent="0.35">
      <c r="A545" s="85"/>
      <c r="B545" s="86"/>
      <c r="C545" s="86"/>
      <c r="D545" s="86"/>
      <c r="E545" s="278" t="s">
        <v>379</v>
      </c>
      <c r="F545" s="278"/>
      <c r="G545" s="87">
        <f>SUM(G541:G544)</f>
        <v>3.8034600000000003</v>
      </c>
    </row>
    <row r="546" spans="1:7" ht="15" customHeight="1" x14ac:dyDescent="0.35">
      <c r="A546" s="276" t="s">
        <v>404</v>
      </c>
      <c r="B546" s="277"/>
      <c r="C546" s="74" t="s">
        <v>19</v>
      </c>
      <c r="D546" s="74" t="s">
        <v>20</v>
      </c>
      <c r="E546" s="74" t="s">
        <v>349</v>
      </c>
      <c r="F546" s="74" t="s">
        <v>350</v>
      </c>
      <c r="G546" s="82" t="s">
        <v>351</v>
      </c>
    </row>
    <row r="547" spans="1:7" ht="46.5" x14ac:dyDescent="0.35">
      <c r="A547" s="83" t="s">
        <v>405</v>
      </c>
      <c r="B547" s="199" t="s">
        <v>406</v>
      </c>
      <c r="C547" s="75" t="s">
        <v>59</v>
      </c>
      <c r="D547" s="75" t="s">
        <v>32</v>
      </c>
      <c r="E547" s="79">
        <v>0.16122093000000001</v>
      </c>
      <c r="F547" s="78">
        <v>21.85</v>
      </c>
      <c r="G547" s="84">
        <f>E547*F547</f>
        <v>3.5226773205000006</v>
      </c>
    </row>
    <row r="548" spans="1:7" ht="31" x14ac:dyDescent="0.35">
      <c r="A548" s="83" t="s">
        <v>407</v>
      </c>
      <c r="B548" s="199" t="s">
        <v>408</v>
      </c>
      <c r="C548" s="75" t="s">
        <v>59</v>
      </c>
      <c r="D548" s="75" t="s">
        <v>32</v>
      </c>
      <c r="E548" s="79">
        <v>0.16167859000000001</v>
      </c>
      <c r="F548" s="78">
        <v>26</v>
      </c>
      <c r="G548" s="84">
        <f>E548*F548</f>
        <v>4.2036433400000002</v>
      </c>
    </row>
    <row r="549" spans="1:7" ht="18" customHeight="1" x14ac:dyDescent="0.35">
      <c r="A549" s="85"/>
      <c r="B549" s="86"/>
      <c r="C549" s="86"/>
      <c r="D549" s="86"/>
      <c r="E549" s="278" t="s">
        <v>409</v>
      </c>
      <c r="F549" s="278"/>
      <c r="G549" s="87">
        <f>G547+G548</f>
        <v>7.7263206605000008</v>
      </c>
    </row>
    <row r="550" spans="1:7" ht="15" customHeight="1" x14ac:dyDescent="0.35">
      <c r="A550" s="85"/>
      <c r="B550" s="86"/>
      <c r="C550" s="86"/>
      <c r="D550" s="86"/>
      <c r="E550" s="273" t="s">
        <v>364</v>
      </c>
      <c r="F550" s="273"/>
      <c r="G550" s="94">
        <f>G545+G549</f>
        <v>11.529780660500002</v>
      </c>
    </row>
    <row r="551" spans="1:7" ht="10" customHeight="1" x14ac:dyDescent="0.35">
      <c r="A551" s="85"/>
      <c r="B551" s="86"/>
      <c r="C551" s="86"/>
      <c r="D551" s="86"/>
      <c r="E551" s="274"/>
      <c r="F551" s="274"/>
      <c r="G551" s="275"/>
    </row>
    <row r="552" spans="1:7" ht="20" customHeight="1" x14ac:dyDescent="0.35">
      <c r="A552" s="279" t="s">
        <v>511</v>
      </c>
      <c r="B552" s="280"/>
      <c r="C552" s="280"/>
      <c r="D552" s="280"/>
      <c r="E552" s="280"/>
      <c r="F552" s="280"/>
      <c r="G552" s="281"/>
    </row>
    <row r="553" spans="1:7" ht="15" customHeight="1" x14ac:dyDescent="0.35">
      <c r="A553" s="276" t="s">
        <v>376</v>
      </c>
      <c r="B553" s="277"/>
      <c r="C553" s="74" t="s">
        <v>19</v>
      </c>
      <c r="D553" s="74" t="s">
        <v>20</v>
      </c>
      <c r="E553" s="74" t="s">
        <v>349</v>
      </c>
      <c r="F553" s="74" t="s">
        <v>350</v>
      </c>
      <c r="G553" s="82" t="s">
        <v>351</v>
      </c>
    </row>
    <row r="554" spans="1:7" ht="15" customHeight="1" x14ac:dyDescent="0.35">
      <c r="A554" s="83" t="s">
        <v>423</v>
      </c>
      <c r="B554" s="76" t="s">
        <v>424</v>
      </c>
      <c r="C554" s="75" t="s">
        <v>59</v>
      </c>
      <c r="D554" s="75" t="s">
        <v>28</v>
      </c>
      <c r="E554" s="79">
        <v>1.18E-2</v>
      </c>
      <c r="F554" s="78">
        <v>61.35</v>
      </c>
      <c r="G554" s="84">
        <f>E554*F554</f>
        <v>0.72392999999999996</v>
      </c>
    </row>
    <row r="555" spans="1:7" ht="21" customHeight="1" x14ac:dyDescent="0.35">
      <c r="A555" s="83" t="s">
        <v>512</v>
      </c>
      <c r="B555" s="76" t="s">
        <v>513</v>
      </c>
      <c r="C555" s="75" t="s">
        <v>59</v>
      </c>
      <c r="D555" s="75" t="s">
        <v>28</v>
      </c>
      <c r="E555" s="79">
        <v>1</v>
      </c>
      <c r="F555" s="78">
        <v>5.78</v>
      </c>
      <c r="G555" s="84">
        <f>E555*F555</f>
        <v>5.78</v>
      </c>
    </row>
    <row r="556" spans="1:7" ht="15" customHeight="1" x14ac:dyDescent="0.35">
      <c r="A556" s="83" t="s">
        <v>400</v>
      </c>
      <c r="B556" s="76" t="s">
        <v>401</v>
      </c>
      <c r="C556" s="75" t="s">
        <v>59</v>
      </c>
      <c r="D556" s="75" t="s">
        <v>28</v>
      </c>
      <c r="E556" s="79">
        <v>1.5699999999999999E-2</v>
      </c>
      <c r="F556" s="78">
        <v>2.56</v>
      </c>
      <c r="G556" s="84">
        <f>E556*F556</f>
        <v>4.0191999999999999E-2</v>
      </c>
    </row>
    <row r="557" spans="1:7" ht="21" customHeight="1" x14ac:dyDescent="0.35">
      <c r="A557" s="83" t="s">
        <v>425</v>
      </c>
      <c r="B557" s="76" t="s">
        <v>426</v>
      </c>
      <c r="C557" s="75" t="s">
        <v>59</v>
      </c>
      <c r="D557" s="75" t="s">
        <v>28</v>
      </c>
      <c r="E557" s="79">
        <v>1.4E-2</v>
      </c>
      <c r="F557" s="78">
        <v>69.510000000000005</v>
      </c>
      <c r="G557" s="84">
        <f>E557*F557</f>
        <v>0.97314000000000012</v>
      </c>
    </row>
    <row r="558" spans="1:7" ht="15" customHeight="1" x14ac:dyDescent="0.35">
      <c r="A558" s="85"/>
      <c r="B558" s="86"/>
      <c r="C558" s="86"/>
      <c r="D558" s="86"/>
      <c r="E558" s="278" t="s">
        <v>379</v>
      </c>
      <c r="F558" s="278"/>
      <c r="G558" s="87">
        <f>SUM(G554:G557)</f>
        <v>7.5172620000000006</v>
      </c>
    </row>
    <row r="559" spans="1:7" ht="15" customHeight="1" x14ac:dyDescent="0.35">
      <c r="A559" s="276" t="s">
        <v>404</v>
      </c>
      <c r="B559" s="277"/>
      <c r="C559" s="74" t="s">
        <v>19</v>
      </c>
      <c r="D559" s="74" t="s">
        <v>20</v>
      </c>
      <c r="E559" s="74" t="s">
        <v>349</v>
      </c>
      <c r="F559" s="74" t="s">
        <v>350</v>
      </c>
      <c r="G559" s="82" t="s">
        <v>351</v>
      </c>
    </row>
    <row r="560" spans="1:7" ht="46.5" x14ac:dyDescent="0.35">
      <c r="A560" s="83" t="s">
        <v>405</v>
      </c>
      <c r="B560" s="199" t="s">
        <v>406</v>
      </c>
      <c r="C560" s="75" t="s">
        <v>59</v>
      </c>
      <c r="D560" s="75" t="s">
        <v>32</v>
      </c>
      <c r="E560" s="79">
        <v>0.10407495</v>
      </c>
      <c r="F560" s="78">
        <v>21.85</v>
      </c>
      <c r="G560" s="84">
        <f>E560*F560</f>
        <v>2.2740376575000001</v>
      </c>
    </row>
    <row r="561" spans="1:7" ht="31" x14ac:dyDescent="0.35">
      <c r="A561" s="83" t="s">
        <v>407</v>
      </c>
      <c r="B561" s="199" t="s">
        <v>408</v>
      </c>
      <c r="C561" s="75" t="s">
        <v>59</v>
      </c>
      <c r="D561" s="75" t="s">
        <v>32</v>
      </c>
      <c r="E561" s="79">
        <v>0.10453261</v>
      </c>
      <c r="F561" s="78">
        <v>26</v>
      </c>
      <c r="G561" s="84">
        <f>E561*F561</f>
        <v>2.71784786</v>
      </c>
    </row>
    <row r="562" spans="1:7" ht="18" customHeight="1" x14ac:dyDescent="0.35">
      <c r="A562" s="85"/>
      <c r="B562" s="86"/>
      <c r="C562" s="86"/>
      <c r="D562" s="86"/>
      <c r="E562" s="278" t="s">
        <v>409</v>
      </c>
      <c r="F562" s="278"/>
      <c r="G562" s="87">
        <f>G560+G561</f>
        <v>4.9918855175000001</v>
      </c>
    </row>
    <row r="563" spans="1:7" ht="15" customHeight="1" x14ac:dyDescent="0.35">
      <c r="A563" s="85"/>
      <c r="B563" s="86"/>
      <c r="C563" s="86"/>
      <c r="D563" s="86"/>
      <c r="E563" s="273" t="s">
        <v>364</v>
      </c>
      <c r="F563" s="273"/>
      <c r="G563" s="94">
        <f>G558+G562</f>
        <v>12.509147517500001</v>
      </c>
    </row>
    <row r="564" spans="1:7" ht="10" customHeight="1" x14ac:dyDescent="0.35">
      <c r="A564" s="85"/>
      <c r="B564" s="86"/>
      <c r="C564" s="86"/>
      <c r="D564" s="86"/>
      <c r="E564" s="274"/>
      <c r="F564" s="274"/>
      <c r="G564" s="275"/>
    </row>
    <row r="565" spans="1:7" ht="20" customHeight="1" x14ac:dyDescent="0.35">
      <c r="A565" s="279" t="s">
        <v>514</v>
      </c>
      <c r="B565" s="280"/>
      <c r="C565" s="280"/>
      <c r="D565" s="280"/>
      <c r="E565" s="280"/>
      <c r="F565" s="280"/>
      <c r="G565" s="281"/>
    </row>
    <row r="566" spans="1:7" ht="15" customHeight="1" x14ac:dyDescent="0.35">
      <c r="A566" s="276" t="s">
        <v>376</v>
      </c>
      <c r="B566" s="277"/>
      <c r="C566" s="74" t="s">
        <v>19</v>
      </c>
      <c r="D566" s="74" t="s">
        <v>20</v>
      </c>
      <c r="E566" s="74" t="s">
        <v>349</v>
      </c>
      <c r="F566" s="74" t="s">
        <v>350</v>
      </c>
      <c r="G566" s="82" t="s">
        <v>351</v>
      </c>
    </row>
    <row r="567" spans="1:7" ht="15" customHeight="1" x14ac:dyDescent="0.35">
      <c r="A567" s="83" t="s">
        <v>423</v>
      </c>
      <c r="B567" s="76" t="s">
        <v>424</v>
      </c>
      <c r="C567" s="75" t="s">
        <v>59</v>
      </c>
      <c r="D567" s="75" t="s">
        <v>28</v>
      </c>
      <c r="E567" s="79">
        <v>1.6500000000000001E-2</v>
      </c>
      <c r="F567" s="78">
        <v>61.35</v>
      </c>
      <c r="G567" s="84">
        <f>E567*F567</f>
        <v>1.012275</v>
      </c>
    </row>
    <row r="568" spans="1:7" ht="21" customHeight="1" x14ac:dyDescent="0.35">
      <c r="A568" s="83" t="s">
        <v>515</v>
      </c>
      <c r="B568" s="76" t="s">
        <v>516</v>
      </c>
      <c r="C568" s="75" t="s">
        <v>59</v>
      </c>
      <c r="D568" s="75" t="s">
        <v>28</v>
      </c>
      <c r="E568" s="79">
        <v>1</v>
      </c>
      <c r="F568" s="78">
        <v>4.88</v>
      </c>
      <c r="G568" s="84">
        <f>E568*F568</f>
        <v>4.88</v>
      </c>
    </row>
    <row r="569" spans="1:7" ht="15" customHeight="1" x14ac:dyDescent="0.35">
      <c r="A569" s="83" t="s">
        <v>400</v>
      </c>
      <c r="B569" s="76" t="s">
        <v>401</v>
      </c>
      <c r="C569" s="75" t="s">
        <v>59</v>
      </c>
      <c r="D569" s="75" t="s">
        <v>28</v>
      </c>
      <c r="E569" s="79">
        <v>1.9E-2</v>
      </c>
      <c r="F569" s="78">
        <v>2.56</v>
      </c>
      <c r="G569" s="84">
        <f>E569*F569</f>
        <v>4.8640000000000003E-2</v>
      </c>
    </row>
    <row r="570" spans="1:7" ht="21" customHeight="1" x14ac:dyDescent="0.35">
      <c r="A570" s="83" t="s">
        <v>425</v>
      </c>
      <c r="B570" s="76" t="s">
        <v>426</v>
      </c>
      <c r="C570" s="75" t="s">
        <v>59</v>
      </c>
      <c r="D570" s="75" t="s">
        <v>28</v>
      </c>
      <c r="E570" s="79">
        <v>2.1999999999999999E-2</v>
      </c>
      <c r="F570" s="78">
        <v>69.510000000000005</v>
      </c>
      <c r="G570" s="84">
        <f>E570*F570</f>
        <v>1.52922</v>
      </c>
    </row>
    <row r="571" spans="1:7" ht="15" customHeight="1" x14ac:dyDescent="0.35">
      <c r="A571" s="85"/>
      <c r="B571" s="86"/>
      <c r="C571" s="86"/>
      <c r="D571" s="86"/>
      <c r="E571" s="278" t="s">
        <v>379</v>
      </c>
      <c r="F571" s="278"/>
      <c r="G571" s="87">
        <f>SUM(G567:G570)</f>
        <v>7.4701349999999991</v>
      </c>
    </row>
    <row r="572" spans="1:7" ht="15" customHeight="1" x14ac:dyDescent="0.35">
      <c r="A572" s="276" t="s">
        <v>404</v>
      </c>
      <c r="B572" s="277"/>
      <c r="C572" s="74" t="s">
        <v>19</v>
      </c>
      <c r="D572" s="74" t="s">
        <v>20</v>
      </c>
      <c r="E572" s="74" t="s">
        <v>349</v>
      </c>
      <c r="F572" s="74" t="s">
        <v>350</v>
      </c>
      <c r="G572" s="82" t="s">
        <v>351</v>
      </c>
    </row>
    <row r="573" spans="1:7" ht="46.5" x14ac:dyDescent="0.35">
      <c r="A573" s="83" t="s">
        <v>405</v>
      </c>
      <c r="B573" s="199" t="s">
        <v>406</v>
      </c>
      <c r="C573" s="75" t="s">
        <v>59</v>
      </c>
      <c r="D573" s="75" t="s">
        <v>32</v>
      </c>
      <c r="E573" s="79">
        <v>0.12691198000000001</v>
      </c>
      <c r="F573" s="78">
        <v>21.85</v>
      </c>
      <c r="G573" s="84">
        <f>E573*F573</f>
        <v>2.7730267630000003</v>
      </c>
    </row>
    <row r="574" spans="1:7" ht="31" x14ac:dyDescent="0.35">
      <c r="A574" s="83" t="s">
        <v>407</v>
      </c>
      <c r="B574" s="199" t="s">
        <v>408</v>
      </c>
      <c r="C574" s="75" t="s">
        <v>59</v>
      </c>
      <c r="D574" s="75" t="s">
        <v>32</v>
      </c>
      <c r="E574" s="79">
        <v>0.12691198000000001</v>
      </c>
      <c r="F574" s="78">
        <v>26</v>
      </c>
      <c r="G574" s="84">
        <f>E574*F574</f>
        <v>3.29971148</v>
      </c>
    </row>
    <row r="575" spans="1:7" ht="18" customHeight="1" x14ac:dyDescent="0.35">
      <c r="A575" s="85"/>
      <c r="B575" s="86"/>
      <c r="C575" s="86"/>
      <c r="D575" s="86"/>
      <c r="E575" s="278" t="s">
        <v>409</v>
      </c>
      <c r="F575" s="278"/>
      <c r="G575" s="87">
        <f>G573+G574</f>
        <v>6.0727382429999999</v>
      </c>
    </row>
    <row r="576" spans="1:7" ht="15" customHeight="1" x14ac:dyDescent="0.35">
      <c r="A576" s="85"/>
      <c r="B576" s="86"/>
      <c r="C576" s="86"/>
      <c r="D576" s="86"/>
      <c r="E576" s="273" t="s">
        <v>364</v>
      </c>
      <c r="F576" s="273"/>
      <c r="G576" s="94">
        <f>G571+G575</f>
        <v>13.542873242999999</v>
      </c>
    </row>
    <row r="577" spans="1:7" ht="10" customHeight="1" x14ac:dyDescent="0.35">
      <c r="A577" s="85"/>
      <c r="B577" s="86"/>
      <c r="C577" s="86"/>
      <c r="D577" s="86"/>
      <c r="E577" s="274"/>
      <c r="F577" s="274"/>
      <c r="G577" s="275"/>
    </row>
    <row r="578" spans="1:7" ht="20" customHeight="1" x14ac:dyDescent="0.35">
      <c r="A578" s="279" t="s">
        <v>517</v>
      </c>
      <c r="B578" s="280"/>
      <c r="C578" s="280"/>
      <c r="D578" s="280"/>
      <c r="E578" s="280"/>
      <c r="F578" s="280"/>
      <c r="G578" s="281"/>
    </row>
    <row r="579" spans="1:7" ht="15" customHeight="1" x14ac:dyDescent="0.35">
      <c r="A579" s="276" t="s">
        <v>376</v>
      </c>
      <c r="B579" s="277"/>
      <c r="C579" s="74" t="s">
        <v>19</v>
      </c>
      <c r="D579" s="74" t="s">
        <v>20</v>
      </c>
      <c r="E579" s="74" t="s">
        <v>349</v>
      </c>
      <c r="F579" s="74" t="s">
        <v>350</v>
      </c>
      <c r="G579" s="82" t="s">
        <v>351</v>
      </c>
    </row>
    <row r="580" spans="1:7" ht="15" customHeight="1" x14ac:dyDescent="0.35">
      <c r="A580" s="83" t="s">
        <v>518</v>
      </c>
      <c r="B580" s="76" t="s">
        <v>519</v>
      </c>
      <c r="C580" s="75" t="s">
        <v>174</v>
      </c>
      <c r="D580" s="75" t="s">
        <v>28</v>
      </c>
      <c r="E580" s="79">
        <v>1</v>
      </c>
      <c r="F580" s="80">
        <v>20.85</v>
      </c>
      <c r="G580" s="84">
        <f>E580*F580</f>
        <v>20.85</v>
      </c>
    </row>
    <row r="581" spans="1:7" ht="15" customHeight="1" x14ac:dyDescent="0.35">
      <c r="A581" s="85"/>
      <c r="B581" s="86"/>
      <c r="C581" s="86"/>
      <c r="D581" s="86"/>
      <c r="E581" s="278" t="s">
        <v>379</v>
      </c>
      <c r="F581" s="278"/>
      <c r="G581" s="95">
        <f>G580</f>
        <v>20.85</v>
      </c>
    </row>
    <row r="582" spans="1:7" ht="15" customHeight="1" x14ac:dyDescent="0.35">
      <c r="A582" s="276" t="s">
        <v>357</v>
      </c>
      <c r="B582" s="277"/>
      <c r="C582" s="74" t="s">
        <v>19</v>
      </c>
      <c r="D582" s="74" t="s">
        <v>20</v>
      </c>
      <c r="E582" s="74" t="s">
        <v>349</v>
      </c>
      <c r="F582" s="74" t="s">
        <v>350</v>
      </c>
      <c r="G582" s="82" t="s">
        <v>351</v>
      </c>
    </row>
    <row r="583" spans="1:7" ht="15" customHeight="1" x14ac:dyDescent="0.35">
      <c r="A583" s="83" t="s">
        <v>520</v>
      </c>
      <c r="B583" s="199" t="s">
        <v>406</v>
      </c>
      <c r="C583" s="75" t="s">
        <v>174</v>
      </c>
      <c r="D583" s="75" t="s">
        <v>32</v>
      </c>
      <c r="E583" s="79">
        <v>0.26</v>
      </c>
      <c r="F583" s="80">
        <f>F573</f>
        <v>21.85</v>
      </c>
      <c r="G583" s="84">
        <f>E583*F583</f>
        <v>5.6810000000000009</v>
      </c>
    </row>
    <row r="584" spans="1:7" ht="15" customHeight="1" x14ac:dyDescent="0.35">
      <c r="A584" s="83" t="s">
        <v>521</v>
      </c>
      <c r="B584" s="199" t="s">
        <v>408</v>
      </c>
      <c r="C584" s="75" t="s">
        <v>174</v>
      </c>
      <c r="D584" s="75" t="s">
        <v>32</v>
      </c>
      <c r="E584" s="79">
        <v>0.34902097999999998</v>
      </c>
      <c r="F584" s="80">
        <f>F574</f>
        <v>26</v>
      </c>
      <c r="G584" s="84">
        <f>E584*F584</f>
        <v>9.0745454799999994</v>
      </c>
    </row>
    <row r="585" spans="1:7" ht="15" customHeight="1" x14ac:dyDescent="0.35">
      <c r="A585" s="85"/>
      <c r="B585" s="86"/>
      <c r="C585" s="86"/>
      <c r="D585" s="86"/>
      <c r="E585" s="278" t="s">
        <v>363</v>
      </c>
      <c r="F585" s="278"/>
      <c r="G585" s="95">
        <f>G583+G584</f>
        <v>14.75554548</v>
      </c>
    </row>
    <row r="586" spans="1:7" ht="15" customHeight="1" x14ac:dyDescent="0.35">
      <c r="A586" s="85"/>
      <c r="B586" s="86"/>
      <c r="C586" s="86"/>
      <c r="D586" s="86"/>
      <c r="E586" s="273" t="s">
        <v>364</v>
      </c>
      <c r="F586" s="273"/>
      <c r="G586" s="94">
        <f>G581+G585</f>
        <v>35.605545480000004</v>
      </c>
    </row>
    <row r="587" spans="1:7" ht="10" customHeight="1" x14ac:dyDescent="0.35">
      <c r="A587" s="85"/>
      <c r="B587" s="86"/>
      <c r="C587" s="86"/>
      <c r="D587" s="86"/>
      <c r="E587" s="274"/>
      <c r="F587" s="274"/>
      <c r="G587" s="275"/>
    </row>
    <row r="588" spans="1:7" ht="20" customHeight="1" x14ac:dyDescent="0.35">
      <c r="A588" s="279" t="s">
        <v>522</v>
      </c>
      <c r="B588" s="280"/>
      <c r="C588" s="280"/>
      <c r="D588" s="280"/>
      <c r="E588" s="280"/>
      <c r="F588" s="280"/>
      <c r="G588" s="281"/>
    </row>
    <row r="589" spans="1:7" ht="15" customHeight="1" x14ac:dyDescent="0.35">
      <c r="A589" s="276" t="s">
        <v>376</v>
      </c>
      <c r="B589" s="277"/>
      <c r="C589" s="74" t="s">
        <v>19</v>
      </c>
      <c r="D589" s="74" t="s">
        <v>20</v>
      </c>
      <c r="E589" s="74" t="s">
        <v>349</v>
      </c>
      <c r="F589" s="74" t="s">
        <v>350</v>
      </c>
      <c r="G589" s="82" t="s">
        <v>351</v>
      </c>
    </row>
    <row r="590" spans="1:7" ht="15" customHeight="1" x14ac:dyDescent="0.35">
      <c r="A590" s="83" t="s">
        <v>423</v>
      </c>
      <c r="B590" s="76" t="s">
        <v>424</v>
      </c>
      <c r="C590" s="75" t="s">
        <v>59</v>
      </c>
      <c r="D590" s="75" t="s">
        <v>28</v>
      </c>
      <c r="E590" s="79">
        <v>2.12E-2</v>
      </c>
      <c r="F590" s="78">
        <v>61.35</v>
      </c>
      <c r="G590" s="84">
        <f>E590*F590</f>
        <v>1.3006200000000001</v>
      </c>
    </row>
    <row r="591" spans="1:7" ht="21" customHeight="1" x14ac:dyDescent="0.35">
      <c r="A591" s="83" t="s">
        <v>523</v>
      </c>
      <c r="B591" s="76" t="s">
        <v>524</v>
      </c>
      <c r="C591" s="75" t="s">
        <v>59</v>
      </c>
      <c r="D591" s="75" t="s">
        <v>28</v>
      </c>
      <c r="E591" s="79">
        <v>1</v>
      </c>
      <c r="F591" s="78">
        <v>28.35</v>
      </c>
      <c r="G591" s="84">
        <f>E591*F591</f>
        <v>28.35</v>
      </c>
    </row>
    <row r="592" spans="1:7" ht="15" customHeight="1" x14ac:dyDescent="0.35">
      <c r="A592" s="83" t="s">
        <v>400</v>
      </c>
      <c r="B592" s="76" t="s">
        <v>401</v>
      </c>
      <c r="C592" s="75" t="s">
        <v>59</v>
      </c>
      <c r="D592" s="75" t="s">
        <v>28</v>
      </c>
      <c r="E592" s="79">
        <v>2.2200000000000001E-2</v>
      </c>
      <c r="F592" s="78">
        <v>2.56</v>
      </c>
      <c r="G592" s="84">
        <f>E592*F592</f>
        <v>5.6832000000000001E-2</v>
      </c>
    </row>
    <row r="593" spans="1:7" ht="21" customHeight="1" x14ac:dyDescent="0.35">
      <c r="A593" s="83" t="s">
        <v>425</v>
      </c>
      <c r="B593" s="76" t="s">
        <v>426</v>
      </c>
      <c r="C593" s="75" t="s">
        <v>59</v>
      </c>
      <c r="D593" s="75" t="s">
        <v>28</v>
      </c>
      <c r="E593" s="79">
        <v>0.03</v>
      </c>
      <c r="F593" s="78">
        <v>69.510000000000005</v>
      </c>
      <c r="G593" s="84">
        <f>E593*F593</f>
        <v>2.0853000000000002</v>
      </c>
    </row>
    <row r="594" spans="1:7" ht="15" customHeight="1" x14ac:dyDescent="0.35">
      <c r="A594" s="85"/>
      <c r="B594" s="86"/>
      <c r="C594" s="86"/>
      <c r="D594" s="86"/>
      <c r="E594" s="278" t="s">
        <v>379</v>
      </c>
      <c r="F594" s="278"/>
      <c r="G594" s="87">
        <f>SUM(G590:G593)</f>
        <v>31.792752</v>
      </c>
    </row>
    <row r="595" spans="1:7" ht="15" customHeight="1" x14ac:dyDescent="0.35">
      <c r="A595" s="276" t="s">
        <v>404</v>
      </c>
      <c r="B595" s="277"/>
      <c r="C595" s="74" t="s">
        <v>19</v>
      </c>
      <c r="D595" s="74" t="s">
        <v>20</v>
      </c>
      <c r="E595" s="74" t="s">
        <v>349</v>
      </c>
      <c r="F595" s="74" t="s">
        <v>350</v>
      </c>
      <c r="G595" s="82" t="s">
        <v>351</v>
      </c>
    </row>
    <row r="596" spans="1:7" ht="46.5" x14ac:dyDescent="0.35">
      <c r="A596" s="83" t="s">
        <v>405</v>
      </c>
      <c r="B596" s="199" t="s">
        <v>406</v>
      </c>
      <c r="C596" s="75" t="s">
        <v>59</v>
      </c>
      <c r="D596" s="75" t="s">
        <v>32</v>
      </c>
      <c r="E596" s="79">
        <v>0.15002642999999999</v>
      </c>
      <c r="F596" s="78">
        <v>21.85</v>
      </c>
      <c r="G596" s="84">
        <f>E596*F596</f>
        <v>3.2780774954999998</v>
      </c>
    </row>
    <row r="597" spans="1:7" ht="31" x14ac:dyDescent="0.35">
      <c r="A597" s="83" t="s">
        <v>407</v>
      </c>
      <c r="B597" s="199" t="s">
        <v>408</v>
      </c>
      <c r="C597" s="75" t="s">
        <v>59</v>
      </c>
      <c r="D597" s="75" t="s">
        <v>32</v>
      </c>
      <c r="E597" s="79">
        <v>0.15009948000000001</v>
      </c>
      <c r="F597" s="78">
        <v>26</v>
      </c>
      <c r="G597" s="84">
        <f>E597*F597</f>
        <v>3.9025864800000001</v>
      </c>
    </row>
    <row r="598" spans="1:7" ht="18" customHeight="1" x14ac:dyDescent="0.35">
      <c r="A598" s="85"/>
      <c r="B598" s="86"/>
      <c r="C598" s="86"/>
      <c r="D598" s="86"/>
      <c r="E598" s="278" t="s">
        <v>409</v>
      </c>
      <c r="F598" s="278"/>
      <c r="G598" s="87">
        <f>G596+G597</f>
        <v>7.1806639754999999</v>
      </c>
    </row>
    <row r="599" spans="1:7" ht="15" customHeight="1" x14ac:dyDescent="0.35">
      <c r="A599" s="85"/>
      <c r="B599" s="86"/>
      <c r="C599" s="86"/>
      <c r="D599" s="86"/>
      <c r="E599" s="273" t="s">
        <v>364</v>
      </c>
      <c r="F599" s="273"/>
      <c r="G599" s="94">
        <f>G594+G598</f>
        <v>38.973415975500004</v>
      </c>
    </row>
    <row r="600" spans="1:7" ht="10" customHeight="1" x14ac:dyDescent="0.35">
      <c r="A600" s="85"/>
      <c r="B600" s="86"/>
      <c r="C600" s="86"/>
      <c r="D600" s="86"/>
      <c r="E600" s="274"/>
      <c r="F600" s="274"/>
      <c r="G600" s="275"/>
    </row>
    <row r="601" spans="1:7" ht="20" customHeight="1" x14ac:dyDescent="0.35">
      <c r="A601" s="279" t="s">
        <v>525</v>
      </c>
      <c r="B601" s="280"/>
      <c r="C601" s="280"/>
      <c r="D601" s="280"/>
      <c r="E601" s="280"/>
      <c r="F601" s="280"/>
      <c r="G601" s="281"/>
    </row>
    <row r="602" spans="1:7" ht="15" customHeight="1" x14ac:dyDescent="0.35">
      <c r="A602" s="276" t="s">
        <v>376</v>
      </c>
      <c r="B602" s="277"/>
      <c r="C602" s="74" t="s">
        <v>19</v>
      </c>
      <c r="D602" s="74" t="s">
        <v>20</v>
      </c>
      <c r="E602" s="74" t="s">
        <v>349</v>
      </c>
      <c r="F602" s="74" t="s">
        <v>350</v>
      </c>
      <c r="G602" s="82" t="s">
        <v>351</v>
      </c>
    </row>
    <row r="603" spans="1:7" ht="21" customHeight="1" x14ac:dyDescent="0.35">
      <c r="A603" s="83" t="s">
        <v>179</v>
      </c>
      <c r="B603" s="76" t="s">
        <v>180</v>
      </c>
      <c r="C603" s="75" t="s">
        <v>59</v>
      </c>
      <c r="D603" s="75" t="s">
        <v>28</v>
      </c>
      <c r="E603" s="79">
        <v>1</v>
      </c>
      <c r="F603" s="78">
        <v>68.61</v>
      </c>
      <c r="G603" s="84">
        <f>E603*F603</f>
        <v>68.61</v>
      </c>
    </row>
    <row r="604" spans="1:7" ht="15" customHeight="1" x14ac:dyDescent="0.35">
      <c r="A604" s="85"/>
      <c r="B604" s="86"/>
      <c r="C604" s="86"/>
      <c r="D604" s="86"/>
      <c r="E604" s="278" t="s">
        <v>379</v>
      </c>
      <c r="F604" s="278"/>
      <c r="G604" s="87">
        <f>G603</f>
        <v>68.61</v>
      </c>
    </row>
    <row r="605" spans="1:7" ht="15" customHeight="1" x14ac:dyDescent="0.35">
      <c r="A605" s="85"/>
      <c r="B605" s="86"/>
      <c r="C605" s="86"/>
      <c r="D605" s="86"/>
      <c r="E605" s="273" t="s">
        <v>364</v>
      </c>
      <c r="F605" s="273"/>
      <c r="G605" s="94">
        <f>G604</f>
        <v>68.61</v>
      </c>
    </row>
    <row r="606" spans="1:7" ht="10" customHeight="1" x14ac:dyDescent="0.35">
      <c r="A606" s="85"/>
      <c r="B606" s="86"/>
      <c r="C606" s="86"/>
      <c r="D606" s="86"/>
      <c r="E606" s="274"/>
      <c r="F606" s="274"/>
      <c r="G606" s="275"/>
    </row>
    <row r="607" spans="1:7" ht="20" customHeight="1" x14ac:dyDescent="0.35">
      <c r="A607" s="279" t="s">
        <v>526</v>
      </c>
      <c r="B607" s="280"/>
      <c r="C607" s="280"/>
      <c r="D607" s="280"/>
      <c r="E607" s="280"/>
      <c r="F607" s="280"/>
      <c r="G607" s="281"/>
    </row>
    <row r="608" spans="1:7" ht="15" customHeight="1" x14ac:dyDescent="0.35">
      <c r="A608" s="276" t="s">
        <v>376</v>
      </c>
      <c r="B608" s="277"/>
      <c r="C608" s="74" t="s">
        <v>19</v>
      </c>
      <c r="D608" s="74" t="s">
        <v>20</v>
      </c>
      <c r="E608" s="74" t="s">
        <v>349</v>
      </c>
      <c r="F608" s="74" t="s">
        <v>350</v>
      </c>
      <c r="G608" s="82" t="s">
        <v>351</v>
      </c>
    </row>
    <row r="609" spans="1:7" ht="15" customHeight="1" x14ac:dyDescent="0.35">
      <c r="A609" s="83" t="s">
        <v>423</v>
      </c>
      <c r="B609" s="76" t="s">
        <v>424</v>
      </c>
      <c r="C609" s="75" t="s">
        <v>59</v>
      </c>
      <c r="D609" s="75" t="s">
        <v>28</v>
      </c>
      <c r="E609" s="79">
        <v>1.8800000000000001E-2</v>
      </c>
      <c r="F609" s="78">
        <v>61.35</v>
      </c>
      <c r="G609" s="84">
        <f>E609*F609</f>
        <v>1.1533800000000001</v>
      </c>
    </row>
    <row r="610" spans="1:7" ht="21" customHeight="1" x14ac:dyDescent="0.35">
      <c r="A610" s="83" t="s">
        <v>527</v>
      </c>
      <c r="B610" s="76" t="s">
        <v>528</v>
      </c>
      <c r="C610" s="75" t="s">
        <v>59</v>
      </c>
      <c r="D610" s="75" t="s">
        <v>28</v>
      </c>
      <c r="E610" s="79">
        <v>1</v>
      </c>
      <c r="F610" s="78">
        <v>6.68</v>
      </c>
      <c r="G610" s="84">
        <f>E610*F610</f>
        <v>6.68</v>
      </c>
    </row>
    <row r="611" spans="1:7" ht="15" customHeight="1" x14ac:dyDescent="0.35">
      <c r="A611" s="83" t="s">
        <v>400</v>
      </c>
      <c r="B611" s="76" t="s">
        <v>401</v>
      </c>
      <c r="C611" s="75" t="s">
        <v>59</v>
      </c>
      <c r="D611" s="75" t="s">
        <v>28</v>
      </c>
      <c r="E611" s="79">
        <v>2.06E-2</v>
      </c>
      <c r="F611" s="78">
        <v>2.56</v>
      </c>
      <c r="G611" s="84">
        <f>E611*F611</f>
        <v>5.2736000000000005E-2</v>
      </c>
    </row>
    <row r="612" spans="1:7" ht="21" customHeight="1" x14ac:dyDescent="0.35">
      <c r="A612" s="83" t="s">
        <v>425</v>
      </c>
      <c r="B612" s="76" t="s">
        <v>426</v>
      </c>
      <c r="C612" s="75" t="s">
        <v>59</v>
      </c>
      <c r="D612" s="75" t="s">
        <v>28</v>
      </c>
      <c r="E612" s="79">
        <v>2.5999999999999999E-2</v>
      </c>
      <c r="F612" s="78">
        <v>69.510000000000005</v>
      </c>
      <c r="G612" s="84">
        <f>E612*F612</f>
        <v>1.8072600000000001</v>
      </c>
    </row>
    <row r="613" spans="1:7" ht="15" customHeight="1" x14ac:dyDescent="0.35">
      <c r="A613" s="85"/>
      <c r="B613" s="86"/>
      <c r="C613" s="86"/>
      <c r="D613" s="86"/>
      <c r="E613" s="278" t="s">
        <v>379</v>
      </c>
      <c r="F613" s="278"/>
      <c r="G613" s="87">
        <f>G609+G610+G611+G612</f>
        <v>9.6933760000000007</v>
      </c>
    </row>
    <row r="614" spans="1:7" ht="15" customHeight="1" x14ac:dyDescent="0.35">
      <c r="A614" s="276" t="s">
        <v>404</v>
      </c>
      <c r="B614" s="277"/>
      <c r="C614" s="74" t="s">
        <v>19</v>
      </c>
      <c r="D614" s="74" t="s">
        <v>20</v>
      </c>
      <c r="E614" s="74" t="s">
        <v>349</v>
      </c>
      <c r="F614" s="74" t="s">
        <v>350</v>
      </c>
      <c r="G614" s="82" t="s">
        <v>351</v>
      </c>
    </row>
    <row r="615" spans="1:7" ht="46.5" x14ac:dyDescent="0.35">
      <c r="A615" s="83" t="s">
        <v>405</v>
      </c>
      <c r="B615" s="199" t="s">
        <v>406</v>
      </c>
      <c r="C615" s="75" t="s">
        <v>59</v>
      </c>
      <c r="D615" s="75" t="s">
        <v>32</v>
      </c>
      <c r="E615" s="79">
        <v>9.1811180000000006E-2</v>
      </c>
      <c r="F615" s="78">
        <v>21.85</v>
      </c>
      <c r="G615" s="84">
        <f>E615*F615</f>
        <v>2.0060742830000002</v>
      </c>
    </row>
    <row r="616" spans="1:7" ht="31" x14ac:dyDescent="0.35">
      <c r="A616" s="83" t="s">
        <v>407</v>
      </c>
      <c r="B616" s="199" t="s">
        <v>408</v>
      </c>
      <c r="C616" s="75" t="s">
        <v>59</v>
      </c>
      <c r="D616" s="75" t="s">
        <v>32</v>
      </c>
      <c r="E616" s="79">
        <v>9.2268840000000005E-2</v>
      </c>
      <c r="F616" s="78">
        <v>26</v>
      </c>
      <c r="G616" s="84">
        <f>E616*F616</f>
        <v>2.39898984</v>
      </c>
    </row>
    <row r="617" spans="1:7" ht="18" customHeight="1" x14ac:dyDescent="0.35">
      <c r="A617" s="85"/>
      <c r="B617" s="86"/>
      <c r="C617" s="86"/>
      <c r="D617" s="86"/>
      <c r="E617" s="278" t="s">
        <v>409</v>
      </c>
      <c r="F617" s="278"/>
      <c r="G617" s="87">
        <f>G615+G616</f>
        <v>4.4050641230000007</v>
      </c>
    </row>
    <row r="618" spans="1:7" ht="15" customHeight="1" x14ac:dyDescent="0.35">
      <c r="A618" s="85"/>
      <c r="B618" s="86"/>
      <c r="C618" s="86"/>
      <c r="D618" s="86"/>
      <c r="E618" s="273" t="s">
        <v>364</v>
      </c>
      <c r="F618" s="273"/>
      <c r="G618" s="94">
        <f>G613+G617</f>
        <v>14.098440123000001</v>
      </c>
    </row>
    <row r="619" spans="1:7" ht="10" customHeight="1" x14ac:dyDescent="0.35">
      <c r="A619" s="85"/>
      <c r="B619" s="86"/>
      <c r="C619" s="86"/>
      <c r="D619" s="86"/>
      <c r="E619" s="274"/>
      <c r="F619" s="274"/>
      <c r="G619" s="275"/>
    </row>
    <row r="620" spans="1:7" ht="20" customHeight="1" x14ac:dyDescent="0.35">
      <c r="A620" s="279" t="s">
        <v>529</v>
      </c>
      <c r="B620" s="280"/>
      <c r="C620" s="280"/>
      <c r="D620" s="280"/>
      <c r="E620" s="280"/>
      <c r="F620" s="280"/>
      <c r="G620" s="281"/>
    </row>
    <row r="621" spans="1:7" ht="15" customHeight="1" x14ac:dyDescent="0.35">
      <c r="A621" s="276" t="s">
        <v>376</v>
      </c>
      <c r="B621" s="277"/>
      <c r="C621" s="74" t="s">
        <v>19</v>
      </c>
      <c r="D621" s="74" t="s">
        <v>20</v>
      </c>
      <c r="E621" s="74" t="s">
        <v>349</v>
      </c>
      <c r="F621" s="74" t="s">
        <v>350</v>
      </c>
      <c r="G621" s="82" t="s">
        <v>351</v>
      </c>
    </row>
    <row r="622" spans="1:7" ht="15" customHeight="1" x14ac:dyDescent="0.35">
      <c r="A622" s="83" t="s">
        <v>423</v>
      </c>
      <c r="B622" s="76" t="s">
        <v>424</v>
      </c>
      <c r="C622" s="75" t="s">
        <v>59</v>
      </c>
      <c r="D622" s="75" t="s">
        <v>28</v>
      </c>
      <c r="E622" s="79">
        <v>1.2999999999999999E-2</v>
      </c>
      <c r="F622" s="78">
        <v>61.35</v>
      </c>
      <c r="G622" s="84">
        <f>E622*F622</f>
        <v>0.79754999999999998</v>
      </c>
    </row>
    <row r="623" spans="1:7" ht="21" customHeight="1" x14ac:dyDescent="0.35">
      <c r="A623" s="83" t="s">
        <v>530</v>
      </c>
      <c r="B623" s="76" t="s">
        <v>531</v>
      </c>
      <c r="C623" s="75" t="s">
        <v>59</v>
      </c>
      <c r="D623" s="75" t="s">
        <v>28</v>
      </c>
      <c r="E623" s="79">
        <v>1</v>
      </c>
      <c r="F623" s="78">
        <v>5.59</v>
      </c>
      <c r="G623" s="84">
        <f>E623*F623</f>
        <v>5.59</v>
      </c>
    </row>
    <row r="624" spans="1:7" ht="15" customHeight="1" x14ac:dyDescent="0.35">
      <c r="A624" s="83" t="s">
        <v>400</v>
      </c>
      <c r="B624" s="76" t="s">
        <v>401</v>
      </c>
      <c r="C624" s="75" t="s">
        <v>59</v>
      </c>
      <c r="D624" s="75" t="s">
        <v>28</v>
      </c>
      <c r="E624" s="79">
        <v>1.2E-2</v>
      </c>
      <c r="F624" s="78">
        <v>2.56</v>
      </c>
      <c r="G624" s="84">
        <f>E624*F624</f>
        <v>3.0720000000000001E-2</v>
      </c>
    </row>
    <row r="625" spans="1:7" ht="21" customHeight="1" x14ac:dyDescent="0.35">
      <c r="A625" s="83" t="s">
        <v>425</v>
      </c>
      <c r="B625" s="76" t="s">
        <v>426</v>
      </c>
      <c r="C625" s="75" t="s">
        <v>59</v>
      </c>
      <c r="D625" s="75" t="s">
        <v>28</v>
      </c>
      <c r="E625" s="79">
        <v>1.6500000000000001E-2</v>
      </c>
      <c r="F625" s="78">
        <v>69.510000000000005</v>
      </c>
      <c r="G625" s="84">
        <f>E625*F625</f>
        <v>1.1469150000000001</v>
      </c>
    </row>
    <row r="626" spans="1:7" ht="15" customHeight="1" x14ac:dyDescent="0.35">
      <c r="A626" s="85"/>
      <c r="B626" s="86"/>
      <c r="C626" s="86"/>
      <c r="D626" s="86"/>
      <c r="E626" s="278" t="s">
        <v>379</v>
      </c>
      <c r="F626" s="278"/>
      <c r="G626" s="87">
        <f>G622+G623+G624+G625</f>
        <v>7.5651849999999996</v>
      </c>
    </row>
    <row r="627" spans="1:7" ht="15" customHeight="1" x14ac:dyDescent="0.35">
      <c r="A627" s="276" t="s">
        <v>404</v>
      </c>
      <c r="B627" s="277"/>
      <c r="C627" s="74" t="s">
        <v>19</v>
      </c>
      <c r="D627" s="74" t="s">
        <v>20</v>
      </c>
      <c r="E627" s="74" t="s">
        <v>349</v>
      </c>
      <c r="F627" s="74" t="s">
        <v>350</v>
      </c>
      <c r="G627" s="82" t="s">
        <v>351</v>
      </c>
    </row>
    <row r="628" spans="1:7" ht="46.5" x14ac:dyDescent="0.35">
      <c r="A628" s="83" t="s">
        <v>405</v>
      </c>
      <c r="B628" s="199" t="s">
        <v>406</v>
      </c>
      <c r="C628" s="75" t="s">
        <v>59</v>
      </c>
      <c r="D628" s="75" t="s">
        <v>32</v>
      </c>
      <c r="E628" s="79">
        <v>7.1800000000000003E-2</v>
      </c>
      <c r="F628" s="78">
        <v>21.85</v>
      </c>
      <c r="G628" s="84">
        <f>E628*F628</f>
        <v>1.5688300000000002</v>
      </c>
    </row>
    <row r="629" spans="1:7" ht="31" x14ac:dyDescent="0.35">
      <c r="A629" s="83" t="s">
        <v>407</v>
      </c>
      <c r="B629" s="199" t="s">
        <v>408</v>
      </c>
      <c r="C629" s="75" t="s">
        <v>59</v>
      </c>
      <c r="D629" s="75" t="s">
        <v>32</v>
      </c>
      <c r="E629" s="79">
        <v>7.1800000000000003E-2</v>
      </c>
      <c r="F629" s="78">
        <v>26</v>
      </c>
      <c r="G629" s="84">
        <f>E629*F629</f>
        <v>1.8668</v>
      </c>
    </row>
    <row r="630" spans="1:7" ht="18" customHeight="1" x14ac:dyDescent="0.35">
      <c r="A630" s="85"/>
      <c r="B630" s="86"/>
      <c r="C630" s="86"/>
      <c r="D630" s="86"/>
      <c r="E630" s="278" t="s">
        <v>409</v>
      </c>
      <c r="F630" s="278"/>
      <c r="G630" s="87">
        <f>G628+G629</f>
        <v>3.4356300000000002</v>
      </c>
    </row>
    <row r="631" spans="1:7" ht="15" customHeight="1" x14ac:dyDescent="0.35">
      <c r="A631" s="85"/>
      <c r="B631" s="86"/>
      <c r="C631" s="86"/>
      <c r="D631" s="86"/>
      <c r="E631" s="273" t="s">
        <v>364</v>
      </c>
      <c r="F631" s="273"/>
      <c r="G631" s="94">
        <f>G626+G630</f>
        <v>11.000814999999999</v>
      </c>
    </row>
    <row r="632" spans="1:7" ht="10" customHeight="1" x14ac:dyDescent="0.35">
      <c r="A632" s="85"/>
      <c r="B632" s="86"/>
      <c r="C632" s="86"/>
      <c r="D632" s="86"/>
      <c r="E632" s="274"/>
      <c r="F632" s="274"/>
      <c r="G632" s="275"/>
    </row>
    <row r="633" spans="1:7" ht="20" customHeight="1" x14ac:dyDescent="0.35">
      <c r="A633" s="279" t="s">
        <v>532</v>
      </c>
      <c r="B633" s="280"/>
      <c r="C633" s="280"/>
      <c r="D633" s="280"/>
      <c r="E633" s="280"/>
      <c r="F633" s="280"/>
      <c r="G633" s="281"/>
    </row>
    <row r="634" spans="1:7" ht="15" customHeight="1" x14ac:dyDescent="0.35">
      <c r="A634" s="276" t="s">
        <v>376</v>
      </c>
      <c r="B634" s="277"/>
      <c r="C634" s="74" t="s">
        <v>19</v>
      </c>
      <c r="D634" s="74" t="s">
        <v>20</v>
      </c>
      <c r="E634" s="74" t="s">
        <v>349</v>
      </c>
      <c r="F634" s="74" t="s">
        <v>350</v>
      </c>
      <c r="G634" s="82" t="s">
        <v>351</v>
      </c>
    </row>
    <row r="635" spans="1:7" ht="15" customHeight="1" x14ac:dyDescent="0.35">
      <c r="A635" s="83" t="s">
        <v>534</v>
      </c>
      <c r="B635" s="76" t="s">
        <v>535</v>
      </c>
      <c r="C635" s="75" t="s">
        <v>190</v>
      </c>
      <c r="D635" s="75" t="s">
        <v>536</v>
      </c>
      <c r="E635" s="79">
        <v>1.4999999999999999E-2</v>
      </c>
      <c r="F635" s="78">
        <v>72.17</v>
      </c>
      <c r="G635" s="84">
        <f>E635*F635</f>
        <v>1.0825499999999999</v>
      </c>
    </row>
    <row r="636" spans="1:7" ht="15" customHeight="1" x14ac:dyDescent="0.35">
      <c r="A636" s="83" t="s">
        <v>537</v>
      </c>
      <c r="B636" s="76" t="s">
        <v>538</v>
      </c>
      <c r="C636" s="75" t="s">
        <v>190</v>
      </c>
      <c r="D636" s="75" t="s">
        <v>539</v>
      </c>
      <c r="E636" s="79">
        <v>6.0000000000000001E-3</v>
      </c>
      <c r="F636" s="78">
        <v>69.510000000000005</v>
      </c>
      <c r="G636" s="84">
        <f>E636*F636</f>
        <v>0.41706000000000004</v>
      </c>
    </row>
    <row r="637" spans="1:7" ht="21" customHeight="1" x14ac:dyDescent="0.35">
      <c r="A637" s="83" t="s">
        <v>540</v>
      </c>
      <c r="B637" s="76" t="s">
        <v>541</v>
      </c>
      <c r="C637" s="75" t="s">
        <v>190</v>
      </c>
      <c r="D637" s="75" t="s">
        <v>191</v>
      </c>
      <c r="E637" s="79">
        <v>1</v>
      </c>
      <c r="F637" s="78">
        <v>8.3000000000000007</v>
      </c>
      <c r="G637" s="84">
        <f>E637*F637</f>
        <v>8.3000000000000007</v>
      </c>
    </row>
    <row r="638" spans="1:7" ht="15" customHeight="1" x14ac:dyDescent="0.35">
      <c r="A638" s="85"/>
      <c r="B638" s="86"/>
      <c r="C638" s="86"/>
      <c r="D638" s="86"/>
      <c r="E638" s="278" t="s">
        <v>379</v>
      </c>
      <c r="F638" s="278"/>
      <c r="G638" s="87">
        <f>G635+G636+G637</f>
        <v>9.7996100000000013</v>
      </c>
    </row>
    <row r="639" spans="1:7" ht="15" customHeight="1" x14ac:dyDescent="0.35">
      <c r="A639" s="276" t="s">
        <v>357</v>
      </c>
      <c r="B639" s="277"/>
      <c r="C639" s="74" t="s">
        <v>19</v>
      </c>
      <c r="D639" s="74" t="s">
        <v>20</v>
      </c>
      <c r="E639" s="74" t="s">
        <v>349</v>
      </c>
      <c r="F639" s="74" t="s">
        <v>350</v>
      </c>
      <c r="G639" s="82" t="s">
        <v>351</v>
      </c>
    </row>
    <row r="640" spans="1:7" ht="15" customHeight="1" x14ac:dyDescent="0.35">
      <c r="A640" s="83" t="s">
        <v>542</v>
      </c>
      <c r="B640" s="199" t="s">
        <v>408</v>
      </c>
      <c r="C640" s="75" t="s">
        <v>190</v>
      </c>
      <c r="D640" s="75" t="s">
        <v>533</v>
      </c>
      <c r="E640" s="79">
        <v>0.25</v>
      </c>
      <c r="F640" s="78">
        <f>F629</f>
        <v>26</v>
      </c>
      <c r="G640" s="84">
        <f>E640*F640</f>
        <v>6.5</v>
      </c>
    </row>
    <row r="641" spans="1:7" ht="15" customHeight="1" x14ac:dyDescent="0.35">
      <c r="A641" s="83" t="s">
        <v>543</v>
      </c>
      <c r="B641" s="199" t="s">
        <v>920</v>
      </c>
      <c r="C641" s="75" t="s">
        <v>190</v>
      </c>
      <c r="D641" s="75" t="s">
        <v>533</v>
      </c>
      <c r="E641" s="79">
        <v>0.29918032999999999</v>
      </c>
      <c r="F641" s="78">
        <f>17.54</f>
        <v>17.54</v>
      </c>
      <c r="G641" s="84">
        <f>E641*F641</f>
        <v>5.2476229881999998</v>
      </c>
    </row>
    <row r="642" spans="1:7" ht="15" customHeight="1" x14ac:dyDescent="0.35">
      <c r="A642" s="85"/>
      <c r="B642" s="86"/>
      <c r="C642" s="86"/>
      <c r="D642" s="86"/>
      <c r="E642" s="278" t="s">
        <v>363</v>
      </c>
      <c r="F642" s="278"/>
      <c r="G642" s="87">
        <f>G640+G641</f>
        <v>11.7476229882</v>
      </c>
    </row>
    <row r="643" spans="1:7" ht="15" customHeight="1" x14ac:dyDescent="0.35">
      <c r="A643" s="85"/>
      <c r="B643" s="86"/>
      <c r="C643" s="86"/>
      <c r="D643" s="86"/>
      <c r="E643" s="273" t="s">
        <v>364</v>
      </c>
      <c r="F643" s="273"/>
      <c r="G643" s="94">
        <f>G638+G642</f>
        <v>21.547232988200001</v>
      </c>
    </row>
    <row r="644" spans="1:7" ht="10" customHeight="1" x14ac:dyDescent="0.35">
      <c r="A644" s="85"/>
      <c r="B644" s="86"/>
      <c r="C644" s="86"/>
      <c r="D644" s="86"/>
      <c r="E644" s="274"/>
      <c r="F644" s="274"/>
      <c r="G644" s="275"/>
    </row>
    <row r="645" spans="1:7" ht="20" customHeight="1" x14ac:dyDescent="0.35">
      <c r="A645" s="279" t="s">
        <v>544</v>
      </c>
      <c r="B645" s="280"/>
      <c r="C645" s="280"/>
      <c r="D645" s="280"/>
      <c r="E645" s="280"/>
      <c r="F645" s="280"/>
      <c r="G645" s="281"/>
    </row>
    <row r="646" spans="1:7" ht="15" customHeight="1" x14ac:dyDescent="0.35">
      <c r="A646" s="276" t="s">
        <v>376</v>
      </c>
      <c r="B646" s="277"/>
      <c r="C646" s="74" t="s">
        <v>19</v>
      </c>
      <c r="D646" s="74" t="s">
        <v>20</v>
      </c>
      <c r="E646" s="74" t="s">
        <v>349</v>
      </c>
      <c r="F646" s="74" t="s">
        <v>350</v>
      </c>
      <c r="G646" s="82" t="s">
        <v>351</v>
      </c>
    </row>
    <row r="647" spans="1:7" ht="15" customHeight="1" x14ac:dyDescent="0.35">
      <c r="A647" s="83" t="s">
        <v>534</v>
      </c>
      <c r="B647" s="76" t="s">
        <v>535</v>
      </c>
      <c r="C647" s="75" t="s">
        <v>190</v>
      </c>
      <c r="D647" s="75" t="s">
        <v>536</v>
      </c>
      <c r="E647" s="79">
        <v>2.9000000000000001E-2</v>
      </c>
      <c r="F647" s="78">
        <v>72.17</v>
      </c>
      <c r="G647" s="84">
        <f>E647*F647</f>
        <v>2.09293</v>
      </c>
    </row>
    <row r="648" spans="1:7" ht="15" customHeight="1" x14ac:dyDescent="0.35">
      <c r="A648" s="83" t="s">
        <v>537</v>
      </c>
      <c r="B648" s="76" t="s">
        <v>538</v>
      </c>
      <c r="C648" s="75" t="s">
        <v>190</v>
      </c>
      <c r="D648" s="75" t="s">
        <v>539</v>
      </c>
      <c r="E648" s="79">
        <v>1.0999999999999999E-2</v>
      </c>
      <c r="F648" s="78">
        <v>69.510000000000005</v>
      </c>
      <c r="G648" s="84">
        <f>E648*F648</f>
        <v>0.76461000000000001</v>
      </c>
    </row>
    <row r="649" spans="1:7" ht="21" customHeight="1" x14ac:dyDescent="0.35">
      <c r="A649" s="83" t="s">
        <v>545</v>
      </c>
      <c r="B649" s="76" t="s">
        <v>546</v>
      </c>
      <c r="C649" s="75" t="s">
        <v>190</v>
      </c>
      <c r="D649" s="75" t="s">
        <v>191</v>
      </c>
      <c r="E649" s="79">
        <v>1</v>
      </c>
      <c r="F649" s="78">
        <v>27.86</v>
      </c>
      <c r="G649" s="84">
        <f>E649*F649</f>
        <v>27.86</v>
      </c>
    </row>
    <row r="650" spans="1:7" ht="15" customHeight="1" x14ac:dyDescent="0.35">
      <c r="A650" s="85"/>
      <c r="B650" s="86"/>
      <c r="C650" s="86"/>
      <c r="D650" s="86"/>
      <c r="E650" s="278" t="s">
        <v>379</v>
      </c>
      <c r="F650" s="278"/>
      <c r="G650" s="87">
        <f>G647+G648+G649</f>
        <v>30.71754</v>
      </c>
    </row>
    <row r="651" spans="1:7" ht="15" customHeight="1" x14ac:dyDescent="0.35">
      <c r="A651" s="276" t="s">
        <v>357</v>
      </c>
      <c r="B651" s="277"/>
      <c r="C651" s="74" t="s">
        <v>19</v>
      </c>
      <c r="D651" s="74" t="s">
        <v>20</v>
      </c>
      <c r="E651" s="74" t="s">
        <v>349</v>
      </c>
      <c r="F651" s="74" t="s">
        <v>350</v>
      </c>
      <c r="G651" s="82" t="s">
        <v>351</v>
      </c>
    </row>
    <row r="652" spans="1:7" ht="15" customHeight="1" x14ac:dyDescent="0.35">
      <c r="A652" s="83" t="s">
        <v>542</v>
      </c>
      <c r="B652" s="199" t="s">
        <v>408</v>
      </c>
      <c r="C652" s="75" t="s">
        <v>190</v>
      </c>
      <c r="D652" s="75" t="s">
        <v>533</v>
      </c>
      <c r="E652" s="79">
        <v>0.25</v>
      </c>
      <c r="F652" s="78">
        <f>F640</f>
        <v>26</v>
      </c>
      <c r="G652" s="84">
        <f>E652*F652</f>
        <v>6.5</v>
      </c>
    </row>
    <row r="653" spans="1:7" ht="15" customHeight="1" x14ac:dyDescent="0.35">
      <c r="A653" s="83" t="s">
        <v>543</v>
      </c>
      <c r="B653" s="199" t="s">
        <v>920</v>
      </c>
      <c r="C653" s="75" t="s">
        <v>190</v>
      </c>
      <c r="D653" s="75" t="s">
        <v>533</v>
      </c>
      <c r="E653" s="79">
        <v>0.29923022999999999</v>
      </c>
      <c r="F653" s="78">
        <f>F641</f>
        <v>17.54</v>
      </c>
      <c r="G653" s="84">
        <f>E653*F653</f>
        <v>5.2484982341999995</v>
      </c>
    </row>
    <row r="654" spans="1:7" ht="15" customHeight="1" x14ac:dyDescent="0.35">
      <c r="A654" s="85"/>
      <c r="B654" s="86"/>
      <c r="C654" s="86"/>
      <c r="D654" s="86"/>
      <c r="E654" s="278" t="s">
        <v>363</v>
      </c>
      <c r="F654" s="278"/>
      <c r="G654" s="87">
        <f>G652+G653</f>
        <v>11.7484982342</v>
      </c>
    </row>
    <row r="655" spans="1:7" ht="15" customHeight="1" x14ac:dyDescent="0.35">
      <c r="A655" s="85"/>
      <c r="B655" s="86"/>
      <c r="C655" s="86"/>
      <c r="D655" s="86"/>
      <c r="E655" s="273" t="s">
        <v>364</v>
      </c>
      <c r="F655" s="273"/>
      <c r="G655" s="94">
        <f>G650+G654</f>
        <v>42.466038234199999</v>
      </c>
    </row>
    <row r="656" spans="1:7" ht="10" customHeight="1" x14ac:dyDescent="0.35">
      <c r="A656" s="85"/>
      <c r="B656" s="86"/>
      <c r="C656" s="86"/>
      <c r="D656" s="86"/>
      <c r="E656" s="274"/>
      <c r="F656" s="274"/>
      <c r="G656" s="275"/>
    </row>
    <row r="657" spans="1:7" ht="20" customHeight="1" x14ac:dyDescent="0.35">
      <c r="A657" s="279" t="s">
        <v>547</v>
      </c>
      <c r="B657" s="280"/>
      <c r="C657" s="280"/>
      <c r="D657" s="280"/>
      <c r="E657" s="280"/>
      <c r="F657" s="280"/>
      <c r="G657" s="281"/>
    </row>
    <row r="658" spans="1:7" ht="15" customHeight="1" x14ac:dyDescent="0.35">
      <c r="A658" s="276" t="s">
        <v>376</v>
      </c>
      <c r="B658" s="277"/>
      <c r="C658" s="74" t="s">
        <v>19</v>
      </c>
      <c r="D658" s="74" t="s">
        <v>20</v>
      </c>
      <c r="E658" s="74" t="s">
        <v>349</v>
      </c>
      <c r="F658" s="74" t="s">
        <v>350</v>
      </c>
      <c r="G658" s="82" t="s">
        <v>351</v>
      </c>
    </row>
    <row r="659" spans="1:7" ht="21" customHeight="1" x14ac:dyDescent="0.35">
      <c r="A659" s="83" t="s">
        <v>548</v>
      </c>
      <c r="B659" s="76" t="s">
        <v>549</v>
      </c>
      <c r="C659" s="75" t="s">
        <v>59</v>
      </c>
      <c r="D659" s="75" t="s">
        <v>28</v>
      </c>
      <c r="E659" s="79">
        <v>8.3999999999999995E-3</v>
      </c>
      <c r="F659" s="78">
        <v>14.33</v>
      </c>
      <c r="G659" s="84">
        <f>E659*F659</f>
        <v>0.12037199999999999</v>
      </c>
    </row>
    <row r="660" spans="1:7" ht="21" customHeight="1" x14ac:dyDescent="0.35">
      <c r="A660" s="83" t="s">
        <v>550</v>
      </c>
      <c r="B660" s="76" t="s">
        <v>551</v>
      </c>
      <c r="C660" s="75" t="s">
        <v>59</v>
      </c>
      <c r="D660" s="75" t="s">
        <v>28</v>
      </c>
      <c r="E660" s="79">
        <v>1</v>
      </c>
      <c r="F660" s="78">
        <v>20.149999999999999</v>
      </c>
      <c r="G660" s="84">
        <f>E660*F660</f>
        <v>20.149999999999999</v>
      </c>
    </row>
    <row r="661" spans="1:7" ht="15" customHeight="1" x14ac:dyDescent="0.35">
      <c r="A661" s="85"/>
      <c r="B661" s="86"/>
      <c r="C661" s="86"/>
      <c r="D661" s="86"/>
      <c r="E661" s="278" t="s">
        <v>379</v>
      </c>
      <c r="F661" s="278"/>
      <c r="G661" s="87">
        <f>G659+G660</f>
        <v>20.270371999999998</v>
      </c>
    </row>
    <row r="662" spans="1:7" ht="15" customHeight="1" x14ac:dyDescent="0.35">
      <c r="A662" s="276" t="s">
        <v>404</v>
      </c>
      <c r="B662" s="277"/>
      <c r="C662" s="74" t="s">
        <v>19</v>
      </c>
      <c r="D662" s="74" t="s">
        <v>20</v>
      </c>
      <c r="E662" s="74" t="s">
        <v>349</v>
      </c>
      <c r="F662" s="74" t="s">
        <v>350</v>
      </c>
      <c r="G662" s="82" t="s">
        <v>351</v>
      </c>
    </row>
    <row r="663" spans="1:7" ht="46.5" x14ac:dyDescent="0.35">
      <c r="A663" s="83" t="s">
        <v>405</v>
      </c>
      <c r="B663" s="199" t="s">
        <v>406</v>
      </c>
      <c r="C663" s="75" t="s">
        <v>59</v>
      </c>
      <c r="D663" s="75" t="s">
        <v>32</v>
      </c>
      <c r="E663" s="79">
        <v>7.1839319999999998E-2</v>
      </c>
      <c r="F663" s="78">
        <v>21.85</v>
      </c>
      <c r="G663" s="84">
        <f>E663*F663</f>
        <v>1.5696891420000001</v>
      </c>
    </row>
    <row r="664" spans="1:7" ht="31" x14ac:dyDescent="0.35">
      <c r="A664" s="83" t="s">
        <v>407</v>
      </c>
      <c r="B664" s="199" t="s">
        <v>408</v>
      </c>
      <c r="C664" s="75" t="s">
        <v>59</v>
      </c>
      <c r="D664" s="75" t="s">
        <v>32</v>
      </c>
      <c r="E664" s="79">
        <v>7.1839319999999998E-2</v>
      </c>
      <c r="F664" s="78">
        <v>26</v>
      </c>
      <c r="G664" s="84">
        <f>E664*F664</f>
        <v>1.8678223199999999</v>
      </c>
    </row>
    <row r="665" spans="1:7" ht="18" customHeight="1" x14ac:dyDescent="0.35">
      <c r="A665" s="85"/>
      <c r="B665" s="86"/>
      <c r="C665" s="86"/>
      <c r="D665" s="86"/>
      <c r="E665" s="278" t="s">
        <v>409</v>
      </c>
      <c r="F665" s="278"/>
      <c r="G665" s="87">
        <f>G663+G664</f>
        <v>3.4375114619999998</v>
      </c>
    </row>
    <row r="666" spans="1:7" ht="15" customHeight="1" x14ac:dyDescent="0.35">
      <c r="A666" s="85"/>
      <c r="B666" s="86"/>
      <c r="C666" s="86"/>
      <c r="D666" s="86"/>
      <c r="E666" s="273" t="s">
        <v>364</v>
      </c>
      <c r="F666" s="273"/>
      <c r="G666" s="94">
        <f>G661+G665</f>
        <v>23.707883461999998</v>
      </c>
    </row>
    <row r="667" spans="1:7" ht="10" customHeight="1" x14ac:dyDescent="0.35">
      <c r="A667" s="85"/>
      <c r="B667" s="86"/>
      <c r="C667" s="86"/>
      <c r="D667" s="86"/>
      <c r="E667" s="274"/>
      <c r="F667" s="274"/>
      <c r="G667" s="275"/>
    </row>
    <row r="668" spans="1:7" ht="20" customHeight="1" x14ac:dyDescent="0.35">
      <c r="A668" s="279" t="s">
        <v>552</v>
      </c>
      <c r="B668" s="280"/>
      <c r="C668" s="280"/>
      <c r="D668" s="280"/>
      <c r="E668" s="280"/>
      <c r="F668" s="280"/>
      <c r="G668" s="281"/>
    </row>
    <row r="669" spans="1:7" ht="15" customHeight="1" x14ac:dyDescent="0.35">
      <c r="A669" s="276" t="s">
        <v>376</v>
      </c>
      <c r="B669" s="277"/>
      <c r="C669" s="74" t="s">
        <v>19</v>
      </c>
      <c r="D669" s="74" t="s">
        <v>20</v>
      </c>
      <c r="E669" s="74" t="s">
        <v>349</v>
      </c>
      <c r="F669" s="74" t="s">
        <v>350</v>
      </c>
      <c r="G669" s="82" t="s">
        <v>351</v>
      </c>
    </row>
    <row r="670" spans="1:7" ht="21" customHeight="1" x14ac:dyDescent="0.35">
      <c r="A670" s="83" t="s">
        <v>553</v>
      </c>
      <c r="B670" s="76" t="s">
        <v>554</v>
      </c>
      <c r="C670" s="75" t="s">
        <v>59</v>
      </c>
      <c r="D670" s="75" t="s">
        <v>28</v>
      </c>
      <c r="E670" s="79">
        <v>1</v>
      </c>
      <c r="F670" s="78">
        <v>18.149999999999999</v>
      </c>
      <c r="G670" s="84">
        <f>E670*F670</f>
        <v>18.149999999999999</v>
      </c>
    </row>
    <row r="671" spans="1:7" ht="15" customHeight="1" x14ac:dyDescent="0.35">
      <c r="A671" s="83" t="s">
        <v>423</v>
      </c>
      <c r="B671" s="76" t="s">
        <v>424</v>
      </c>
      <c r="C671" s="75" t="s">
        <v>59</v>
      </c>
      <c r="D671" s="75" t="s">
        <v>28</v>
      </c>
      <c r="E671" s="79">
        <v>4.7000000000000002E-3</v>
      </c>
      <c r="F671" s="78">
        <v>61.35</v>
      </c>
      <c r="G671" s="84">
        <f>E671*F671</f>
        <v>0.28834500000000002</v>
      </c>
    </row>
    <row r="672" spans="1:7" ht="21" customHeight="1" x14ac:dyDescent="0.35">
      <c r="A672" s="83" t="s">
        <v>425</v>
      </c>
      <c r="B672" s="76" t="s">
        <v>426</v>
      </c>
      <c r="C672" s="75" t="s">
        <v>59</v>
      </c>
      <c r="D672" s="75" t="s">
        <v>28</v>
      </c>
      <c r="E672" s="79">
        <v>5.4999999999999997E-3</v>
      </c>
      <c r="F672" s="78">
        <v>69.510000000000005</v>
      </c>
      <c r="G672" s="84">
        <f>E672*F672</f>
        <v>0.38230500000000001</v>
      </c>
    </row>
    <row r="673" spans="1:7" ht="15" customHeight="1" x14ac:dyDescent="0.35">
      <c r="A673" s="85"/>
      <c r="B673" s="86"/>
      <c r="C673" s="86"/>
      <c r="D673" s="86"/>
      <c r="E673" s="278" t="s">
        <v>379</v>
      </c>
      <c r="F673" s="278"/>
      <c r="G673" s="87">
        <f>G670+G671+G672</f>
        <v>18.820649999999997</v>
      </c>
    </row>
    <row r="674" spans="1:7" ht="15" customHeight="1" x14ac:dyDescent="0.35">
      <c r="A674" s="276" t="s">
        <v>404</v>
      </c>
      <c r="B674" s="277"/>
      <c r="C674" s="74" t="s">
        <v>19</v>
      </c>
      <c r="D674" s="74" t="s">
        <v>20</v>
      </c>
      <c r="E674" s="74" t="s">
        <v>349</v>
      </c>
      <c r="F674" s="74" t="s">
        <v>350</v>
      </c>
      <c r="G674" s="82" t="s">
        <v>351</v>
      </c>
    </row>
    <row r="675" spans="1:7" ht="46.5" x14ac:dyDescent="0.35">
      <c r="A675" s="83" t="s">
        <v>405</v>
      </c>
      <c r="B675" s="199" t="s">
        <v>406</v>
      </c>
      <c r="C675" s="75" t="s">
        <v>59</v>
      </c>
      <c r="D675" s="75" t="s">
        <v>32</v>
      </c>
      <c r="E675" s="79">
        <v>0.13728329</v>
      </c>
      <c r="F675" s="78">
        <v>21.85</v>
      </c>
      <c r="G675" s="84">
        <f>E675*F675</f>
        <v>2.9996398865000002</v>
      </c>
    </row>
    <row r="676" spans="1:7" ht="31" x14ac:dyDescent="0.35">
      <c r="A676" s="83" t="s">
        <v>407</v>
      </c>
      <c r="B676" s="199" t="s">
        <v>408</v>
      </c>
      <c r="C676" s="75" t="s">
        <v>59</v>
      </c>
      <c r="D676" s="75" t="s">
        <v>32</v>
      </c>
      <c r="E676" s="79">
        <v>0.13728329</v>
      </c>
      <c r="F676" s="78">
        <v>26</v>
      </c>
      <c r="G676" s="84">
        <f>E676*F676</f>
        <v>3.5693655400000002</v>
      </c>
    </row>
    <row r="677" spans="1:7" ht="18" customHeight="1" x14ac:dyDescent="0.35">
      <c r="A677" s="85"/>
      <c r="B677" s="86"/>
      <c r="C677" s="86"/>
      <c r="D677" s="86"/>
      <c r="E677" s="278" t="s">
        <v>409</v>
      </c>
      <c r="F677" s="278"/>
      <c r="G677" s="87">
        <f>G675+G676</f>
        <v>6.5690054265000004</v>
      </c>
    </row>
    <row r="678" spans="1:7" ht="15" customHeight="1" x14ac:dyDescent="0.35">
      <c r="A678" s="85"/>
      <c r="B678" s="86"/>
      <c r="C678" s="86"/>
      <c r="D678" s="86"/>
      <c r="E678" s="273" t="s">
        <v>364</v>
      </c>
      <c r="F678" s="273"/>
      <c r="G678" s="94">
        <f>G673+G677</f>
        <v>25.389655426499999</v>
      </c>
    </row>
    <row r="679" spans="1:7" ht="10" customHeight="1" x14ac:dyDescent="0.35">
      <c r="A679" s="85"/>
      <c r="B679" s="86"/>
      <c r="C679" s="86"/>
      <c r="D679" s="86"/>
      <c r="E679" s="274"/>
      <c r="F679" s="274"/>
      <c r="G679" s="275"/>
    </row>
    <row r="680" spans="1:7" ht="20" customHeight="1" x14ac:dyDescent="0.35">
      <c r="A680" s="279" t="s">
        <v>555</v>
      </c>
      <c r="B680" s="280"/>
      <c r="C680" s="280"/>
      <c r="D680" s="280"/>
      <c r="E680" s="280"/>
      <c r="F680" s="280"/>
      <c r="G680" s="281"/>
    </row>
    <row r="681" spans="1:7" ht="15" customHeight="1" x14ac:dyDescent="0.35">
      <c r="A681" s="276" t="s">
        <v>376</v>
      </c>
      <c r="B681" s="277"/>
      <c r="C681" s="74" t="s">
        <v>19</v>
      </c>
      <c r="D681" s="74" t="s">
        <v>20</v>
      </c>
      <c r="E681" s="74" t="s">
        <v>349</v>
      </c>
      <c r="F681" s="74" t="s">
        <v>350</v>
      </c>
      <c r="G681" s="82" t="s">
        <v>351</v>
      </c>
    </row>
    <row r="682" spans="1:7" ht="15" customHeight="1" x14ac:dyDescent="0.35">
      <c r="A682" s="83" t="s">
        <v>534</v>
      </c>
      <c r="B682" s="76" t="s">
        <v>535</v>
      </c>
      <c r="C682" s="75" t="s">
        <v>190</v>
      </c>
      <c r="D682" s="75" t="s">
        <v>536</v>
      </c>
      <c r="E682" s="79">
        <v>5.0000000000000001E-3</v>
      </c>
      <c r="F682" s="78">
        <v>72.17</v>
      </c>
      <c r="G682" s="84">
        <f>E682*F682</f>
        <v>0.36085</v>
      </c>
    </row>
    <row r="683" spans="1:7" ht="21" customHeight="1" x14ac:dyDescent="0.35">
      <c r="A683" s="83" t="s">
        <v>556</v>
      </c>
      <c r="B683" s="76" t="s">
        <v>557</v>
      </c>
      <c r="C683" s="75" t="s">
        <v>190</v>
      </c>
      <c r="D683" s="75" t="s">
        <v>191</v>
      </c>
      <c r="E683" s="79">
        <v>1</v>
      </c>
      <c r="F683" s="78">
        <v>13.14</v>
      </c>
      <c r="G683" s="84">
        <f>E683*F683</f>
        <v>13.14</v>
      </c>
    </row>
    <row r="684" spans="1:7" ht="15" customHeight="1" x14ac:dyDescent="0.35">
      <c r="A684" s="83" t="s">
        <v>537</v>
      </c>
      <c r="B684" s="76" t="s">
        <v>538</v>
      </c>
      <c r="C684" s="75" t="s">
        <v>190</v>
      </c>
      <c r="D684" s="75" t="s">
        <v>539</v>
      </c>
      <c r="E684" s="79">
        <v>7.0999999999999994E-2</v>
      </c>
      <c r="F684" s="78">
        <v>69.510000000000005</v>
      </c>
      <c r="G684" s="84">
        <f>E684*F684</f>
        <v>4.9352099999999997</v>
      </c>
    </row>
    <row r="685" spans="1:7" ht="15" customHeight="1" x14ac:dyDescent="0.35">
      <c r="A685" s="85"/>
      <c r="B685" s="86"/>
      <c r="C685" s="86"/>
      <c r="D685" s="86"/>
      <c r="E685" s="278" t="s">
        <v>379</v>
      </c>
      <c r="F685" s="278"/>
      <c r="G685" s="87">
        <f>G682+G683+G684</f>
        <v>18.436059999999998</v>
      </c>
    </row>
    <row r="686" spans="1:7" ht="15" customHeight="1" x14ac:dyDescent="0.35">
      <c r="A686" s="276" t="s">
        <v>357</v>
      </c>
      <c r="B686" s="277"/>
      <c r="C686" s="74" t="s">
        <v>19</v>
      </c>
      <c r="D686" s="74" t="s">
        <v>20</v>
      </c>
      <c r="E686" s="74" t="s">
        <v>349</v>
      </c>
      <c r="F686" s="74" t="s">
        <v>350</v>
      </c>
      <c r="G686" s="82" t="s">
        <v>351</v>
      </c>
    </row>
    <row r="687" spans="1:7" ht="15" customHeight="1" x14ac:dyDescent="0.35">
      <c r="A687" s="83" t="s">
        <v>542</v>
      </c>
      <c r="B687" s="199" t="s">
        <v>408</v>
      </c>
      <c r="C687" s="75" t="s">
        <v>190</v>
      </c>
      <c r="D687" s="75" t="s">
        <v>533</v>
      </c>
      <c r="E687" s="79">
        <v>0.23</v>
      </c>
      <c r="F687" s="78">
        <f>F676</f>
        <v>26</v>
      </c>
      <c r="G687" s="84">
        <f>E687*F687</f>
        <v>5.98</v>
      </c>
    </row>
    <row r="688" spans="1:7" ht="15" customHeight="1" x14ac:dyDescent="0.35">
      <c r="A688" s="83" t="s">
        <v>543</v>
      </c>
      <c r="B688" s="199" t="s">
        <v>920</v>
      </c>
      <c r="C688" s="75" t="s">
        <v>190</v>
      </c>
      <c r="D688" s="75" t="s">
        <v>533</v>
      </c>
      <c r="E688" s="79">
        <v>0.27877770000000002</v>
      </c>
      <c r="F688" s="78">
        <f>F653</f>
        <v>17.54</v>
      </c>
      <c r="G688" s="84">
        <f>E688*F688</f>
        <v>4.8897608579999998</v>
      </c>
    </row>
    <row r="689" spans="1:7" ht="15" customHeight="1" x14ac:dyDescent="0.35">
      <c r="A689" s="85"/>
      <c r="B689" s="86"/>
      <c r="C689" s="86"/>
      <c r="D689" s="86"/>
      <c r="E689" s="278" t="s">
        <v>363</v>
      </c>
      <c r="F689" s="278"/>
      <c r="G689" s="87">
        <f>G687+G688</f>
        <v>10.869760857999999</v>
      </c>
    </row>
    <row r="690" spans="1:7" ht="15" customHeight="1" x14ac:dyDescent="0.35">
      <c r="A690" s="85"/>
      <c r="B690" s="86"/>
      <c r="C690" s="86"/>
      <c r="D690" s="86"/>
      <c r="E690" s="273" t="s">
        <v>364</v>
      </c>
      <c r="F690" s="273"/>
      <c r="G690" s="94">
        <f>G685+G689</f>
        <v>29.305820857999997</v>
      </c>
    </row>
    <row r="691" spans="1:7" ht="10" customHeight="1" x14ac:dyDescent="0.35">
      <c r="A691" s="85"/>
      <c r="B691" s="86"/>
      <c r="C691" s="86"/>
      <c r="D691" s="86"/>
      <c r="E691" s="274"/>
      <c r="F691" s="274"/>
      <c r="G691" s="275"/>
    </row>
    <row r="692" spans="1:7" ht="20" customHeight="1" x14ac:dyDescent="0.35">
      <c r="A692" s="279" t="s">
        <v>558</v>
      </c>
      <c r="B692" s="280"/>
      <c r="C692" s="280"/>
      <c r="D692" s="280"/>
      <c r="E692" s="280"/>
      <c r="F692" s="280"/>
      <c r="G692" s="281"/>
    </row>
    <row r="693" spans="1:7" ht="15" customHeight="1" x14ac:dyDescent="0.35">
      <c r="A693" s="276" t="s">
        <v>376</v>
      </c>
      <c r="B693" s="277"/>
      <c r="C693" s="74" t="s">
        <v>19</v>
      </c>
      <c r="D693" s="74" t="s">
        <v>20</v>
      </c>
      <c r="E693" s="74" t="s">
        <v>349</v>
      </c>
      <c r="F693" s="74" t="s">
        <v>350</v>
      </c>
      <c r="G693" s="82" t="s">
        <v>351</v>
      </c>
    </row>
    <row r="694" spans="1:7" ht="15" customHeight="1" x14ac:dyDescent="0.35">
      <c r="A694" s="83" t="s">
        <v>534</v>
      </c>
      <c r="B694" s="76" t="s">
        <v>535</v>
      </c>
      <c r="C694" s="75" t="s">
        <v>190</v>
      </c>
      <c r="D694" s="75" t="s">
        <v>536</v>
      </c>
      <c r="E694" s="79">
        <v>4.0000000000000001E-3</v>
      </c>
      <c r="F694" s="78">
        <v>72.17</v>
      </c>
      <c r="G694" s="84">
        <f>E694*F694</f>
        <v>0.28867999999999999</v>
      </c>
    </row>
    <row r="695" spans="1:7" ht="21" customHeight="1" x14ac:dyDescent="0.35">
      <c r="A695" s="83" t="s">
        <v>559</v>
      </c>
      <c r="B695" s="76" t="s">
        <v>560</v>
      </c>
      <c r="C695" s="75" t="s">
        <v>190</v>
      </c>
      <c r="D695" s="75" t="s">
        <v>191</v>
      </c>
      <c r="E695" s="79">
        <v>1</v>
      </c>
      <c r="F695" s="78">
        <v>9.16</v>
      </c>
      <c r="G695" s="84">
        <f>E695*F695</f>
        <v>9.16</v>
      </c>
    </row>
    <row r="696" spans="1:7" ht="15" customHeight="1" x14ac:dyDescent="0.35">
      <c r="A696" s="83" t="s">
        <v>537</v>
      </c>
      <c r="B696" s="76" t="s">
        <v>538</v>
      </c>
      <c r="C696" s="75" t="s">
        <v>190</v>
      </c>
      <c r="D696" s="75" t="s">
        <v>539</v>
      </c>
      <c r="E696" s="79">
        <v>6.0999999999999999E-2</v>
      </c>
      <c r="F696" s="78">
        <v>69.510000000000005</v>
      </c>
      <c r="G696" s="84">
        <f>E696*F696</f>
        <v>4.2401100000000005</v>
      </c>
    </row>
    <row r="697" spans="1:7" ht="15" customHeight="1" x14ac:dyDescent="0.35">
      <c r="A697" s="85"/>
      <c r="B697" s="86"/>
      <c r="C697" s="86"/>
      <c r="D697" s="86"/>
      <c r="E697" s="278" t="s">
        <v>379</v>
      </c>
      <c r="F697" s="278"/>
      <c r="G697" s="87">
        <f>G694+G695+G696</f>
        <v>13.688790000000001</v>
      </c>
    </row>
    <row r="698" spans="1:7" ht="15" customHeight="1" x14ac:dyDescent="0.35">
      <c r="A698" s="276" t="s">
        <v>357</v>
      </c>
      <c r="B698" s="277"/>
      <c r="C698" s="74" t="s">
        <v>19</v>
      </c>
      <c r="D698" s="74" t="s">
        <v>20</v>
      </c>
      <c r="E698" s="74" t="s">
        <v>349</v>
      </c>
      <c r="F698" s="74" t="s">
        <v>350</v>
      </c>
      <c r="G698" s="82" t="s">
        <v>351</v>
      </c>
    </row>
    <row r="699" spans="1:7" ht="15" customHeight="1" x14ac:dyDescent="0.35">
      <c r="A699" s="83" t="s">
        <v>542</v>
      </c>
      <c r="B699" s="199" t="s">
        <v>408</v>
      </c>
      <c r="C699" s="75" t="s">
        <v>190</v>
      </c>
      <c r="D699" s="75" t="s">
        <v>533</v>
      </c>
      <c r="E699" s="79">
        <v>0.21</v>
      </c>
      <c r="F699" s="78">
        <f>F687</f>
        <v>26</v>
      </c>
      <c r="G699" s="84">
        <f>E699*F699</f>
        <v>5.46</v>
      </c>
    </row>
    <row r="700" spans="1:7" ht="15" customHeight="1" x14ac:dyDescent="0.35">
      <c r="A700" s="83" t="s">
        <v>543</v>
      </c>
      <c r="B700" s="199" t="s">
        <v>920</v>
      </c>
      <c r="C700" s="75" t="s">
        <v>190</v>
      </c>
      <c r="D700" s="75" t="s">
        <v>533</v>
      </c>
      <c r="E700" s="79">
        <v>0.24905501999999999</v>
      </c>
      <c r="F700" s="78">
        <f>F688</f>
        <v>17.54</v>
      </c>
      <c r="G700" s="84">
        <f>E700*F700</f>
        <v>4.3684250508</v>
      </c>
    </row>
    <row r="701" spans="1:7" ht="15" customHeight="1" x14ac:dyDescent="0.35">
      <c r="A701" s="85"/>
      <c r="B701" s="86"/>
      <c r="C701" s="86"/>
      <c r="D701" s="86"/>
      <c r="E701" s="278" t="s">
        <v>363</v>
      </c>
      <c r="F701" s="278"/>
      <c r="G701" s="87">
        <f>G699+G700</f>
        <v>9.8284250508</v>
      </c>
    </row>
    <row r="702" spans="1:7" ht="15" customHeight="1" x14ac:dyDescent="0.35">
      <c r="A702" s="85"/>
      <c r="B702" s="86"/>
      <c r="C702" s="86"/>
      <c r="D702" s="86"/>
      <c r="E702" s="273" t="s">
        <v>364</v>
      </c>
      <c r="F702" s="273"/>
      <c r="G702" s="94">
        <f>G697+G701</f>
        <v>23.517215050800001</v>
      </c>
    </row>
    <row r="703" spans="1:7" ht="10" customHeight="1" thickBot="1" x14ac:dyDescent="0.4">
      <c r="A703" s="85"/>
      <c r="B703" s="86"/>
      <c r="C703" s="86"/>
      <c r="D703" s="86"/>
      <c r="E703" s="274"/>
      <c r="F703" s="274"/>
      <c r="G703" s="275"/>
    </row>
    <row r="704" spans="1:7" ht="20" customHeight="1" x14ac:dyDescent="0.35">
      <c r="A704" s="270" t="s">
        <v>561</v>
      </c>
      <c r="B704" s="271"/>
      <c r="C704" s="271"/>
      <c r="D704" s="271"/>
      <c r="E704" s="271"/>
      <c r="F704" s="271"/>
      <c r="G704" s="272"/>
    </row>
    <row r="705" spans="1:7" ht="15" customHeight="1" x14ac:dyDescent="0.35">
      <c r="A705" s="276" t="s">
        <v>376</v>
      </c>
      <c r="B705" s="277"/>
      <c r="C705" s="74" t="s">
        <v>19</v>
      </c>
      <c r="D705" s="74" t="s">
        <v>20</v>
      </c>
      <c r="E705" s="74" t="s">
        <v>349</v>
      </c>
      <c r="F705" s="74" t="s">
        <v>350</v>
      </c>
      <c r="G705" s="82" t="s">
        <v>351</v>
      </c>
    </row>
    <row r="706" spans="1:7" ht="15" customHeight="1" x14ac:dyDescent="0.35">
      <c r="A706" s="83" t="s">
        <v>208</v>
      </c>
      <c r="B706" s="76" t="s">
        <v>209</v>
      </c>
      <c r="C706" s="75" t="s">
        <v>190</v>
      </c>
      <c r="D706" s="75" t="s">
        <v>191</v>
      </c>
      <c r="E706" s="79">
        <v>1</v>
      </c>
      <c r="F706" s="78">
        <v>42.53</v>
      </c>
      <c r="G706" s="84">
        <f>E706*F706</f>
        <v>42.53</v>
      </c>
    </row>
    <row r="707" spans="1:7" ht="15" customHeight="1" x14ac:dyDescent="0.35">
      <c r="A707" s="85"/>
      <c r="B707" s="86"/>
      <c r="C707" s="86"/>
      <c r="D707" s="86"/>
      <c r="E707" s="278" t="s">
        <v>379</v>
      </c>
      <c r="F707" s="278"/>
      <c r="G707" s="87">
        <f>G706</f>
        <v>42.53</v>
      </c>
    </row>
    <row r="708" spans="1:7" ht="15" customHeight="1" x14ac:dyDescent="0.35">
      <c r="A708" s="85"/>
      <c r="B708" s="86"/>
      <c r="C708" s="86"/>
      <c r="D708" s="86"/>
      <c r="E708" s="273" t="s">
        <v>364</v>
      </c>
      <c r="F708" s="273"/>
      <c r="G708" s="94">
        <f>G707</f>
        <v>42.53</v>
      </c>
    </row>
    <row r="709" spans="1:7" ht="10" customHeight="1" x14ac:dyDescent="0.35">
      <c r="A709" s="85"/>
      <c r="B709" s="86"/>
      <c r="C709" s="86"/>
      <c r="D709" s="86"/>
      <c r="E709" s="274"/>
      <c r="F709" s="274"/>
      <c r="G709" s="275"/>
    </row>
    <row r="710" spans="1:7" ht="20" customHeight="1" x14ac:dyDescent="0.35">
      <c r="A710" s="279" t="s">
        <v>562</v>
      </c>
      <c r="B710" s="280"/>
      <c r="C710" s="280"/>
      <c r="D710" s="280"/>
      <c r="E710" s="280"/>
      <c r="F710" s="280"/>
      <c r="G710" s="281"/>
    </row>
    <row r="711" spans="1:7" ht="15" customHeight="1" x14ac:dyDescent="0.35">
      <c r="A711" s="276" t="s">
        <v>376</v>
      </c>
      <c r="B711" s="277"/>
      <c r="C711" s="74" t="s">
        <v>19</v>
      </c>
      <c r="D711" s="74" t="s">
        <v>20</v>
      </c>
      <c r="E711" s="74" t="s">
        <v>349</v>
      </c>
      <c r="F711" s="74" t="s">
        <v>350</v>
      </c>
      <c r="G711" s="82" t="s">
        <v>351</v>
      </c>
    </row>
    <row r="712" spans="1:7" ht="15" customHeight="1" x14ac:dyDescent="0.35">
      <c r="A712" s="83" t="s">
        <v>563</v>
      </c>
      <c r="B712" s="76" t="s">
        <v>564</v>
      </c>
      <c r="C712" s="75" t="s">
        <v>190</v>
      </c>
      <c r="D712" s="75" t="s">
        <v>191</v>
      </c>
      <c r="E712" s="79">
        <v>1</v>
      </c>
      <c r="F712" s="78">
        <v>25.52</v>
      </c>
      <c r="G712" s="84">
        <f>E712*F712</f>
        <v>25.52</v>
      </c>
    </row>
    <row r="713" spans="1:7" ht="15" customHeight="1" x14ac:dyDescent="0.35">
      <c r="A713" s="85"/>
      <c r="B713" s="86"/>
      <c r="C713" s="86"/>
      <c r="D713" s="86"/>
      <c r="E713" s="278" t="s">
        <v>379</v>
      </c>
      <c r="F713" s="278"/>
      <c r="G713" s="87">
        <f>G712</f>
        <v>25.52</v>
      </c>
    </row>
    <row r="714" spans="1:7" ht="15" customHeight="1" x14ac:dyDescent="0.35">
      <c r="A714" s="276" t="s">
        <v>357</v>
      </c>
      <c r="B714" s="277"/>
      <c r="C714" s="74" t="s">
        <v>19</v>
      </c>
      <c r="D714" s="74" t="s">
        <v>20</v>
      </c>
      <c r="E714" s="74" t="s">
        <v>349</v>
      </c>
      <c r="F714" s="74" t="s">
        <v>350</v>
      </c>
      <c r="G714" s="82" t="s">
        <v>351</v>
      </c>
    </row>
    <row r="715" spans="1:7" ht="15" customHeight="1" x14ac:dyDescent="0.35">
      <c r="A715" s="83" t="s">
        <v>542</v>
      </c>
      <c r="B715" s="199" t="s">
        <v>408</v>
      </c>
      <c r="C715" s="75" t="s">
        <v>190</v>
      </c>
      <c r="D715" s="75" t="s">
        <v>533</v>
      </c>
      <c r="E715" s="79">
        <v>0.26</v>
      </c>
      <c r="F715" s="78">
        <f>F699</f>
        <v>26</v>
      </c>
      <c r="G715" s="84">
        <f>E715*F715</f>
        <v>6.76</v>
      </c>
    </row>
    <row r="716" spans="1:7" ht="15" customHeight="1" x14ac:dyDescent="0.35">
      <c r="A716" s="83" t="s">
        <v>543</v>
      </c>
      <c r="B716" s="199" t="s">
        <v>920</v>
      </c>
      <c r="C716" s="75" t="s">
        <v>190</v>
      </c>
      <c r="D716" s="75" t="s">
        <v>533</v>
      </c>
      <c r="E716" s="79">
        <v>0.29920382000000001</v>
      </c>
      <c r="F716" s="78">
        <f>F700</f>
        <v>17.54</v>
      </c>
      <c r="G716" s="84">
        <f>E716*F716</f>
        <v>5.2480350028</v>
      </c>
    </row>
    <row r="717" spans="1:7" ht="15" customHeight="1" x14ac:dyDescent="0.35">
      <c r="A717" s="85"/>
      <c r="B717" s="86"/>
      <c r="C717" s="86"/>
      <c r="D717" s="86"/>
      <c r="E717" s="278" t="s">
        <v>363</v>
      </c>
      <c r="F717" s="278"/>
      <c r="G717" s="87">
        <f>G715+G716</f>
        <v>12.0080350028</v>
      </c>
    </row>
    <row r="718" spans="1:7" ht="15" customHeight="1" x14ac:dyDescent="0.35">
      <c r="A718" s="85"/>
      <c r="B718" s="86"/>
      <c r="C718" s="86"/>
      <c r="D718" s="86"/>
      <c r="E718" s="273" t="s">
        <v>364</v>
      </c>
      <c r="F718" s="273"/>
      <c r="G718" s="94">
        <f>G713+G717</f>
        <v>37.528035002799996</v>
      </c>
    </row>
    <row r="719" spans="1:7" ht="10" customHeight="1" x14ac:dyDescent="0.35">
      <c r="A719" s="85"/>
      <c r="B719" s="86"/>
      <c r="C719" s="86"/>
      <c r="D719" s="86"/>
      <c r="E719" s="274"/>
      <c r="F719" s="274"/>
      <c r="G719" s="275"/>
    </row>
    <row r="720" spans="1:7" ht="20" customHeight="1" x14ac:dyDescent="0.35">
      <c r="A720" s="279" t="s">
        <v>565</v>
      </c>
      <c r="B720" s="280"/>
      <c r="C720" s="280"/>
      <c r="D720" s="280"/>
      <c r="E720" s="280"/>
      <c r="F720" s="280"/>
      <c r="G720" s="281"/>
    </row>
    <row r="721" spans="1:7" ht="15" customHeight="1" x14ac:dyDescent="0.35">
      <c r="A721" s="276" t="s">
        <v>376</v>
      </c>
      <c r="B721" s="277"/>
      <c r="C721" s="74" t="s">
        <v>19</v>
      </c>
      <c r="D721" s="74" t="s">
        <v>20</v>
      </c>
      <c r="E721" s="74" t="s">
        <v>349</v>
      </c>
      <c r="F721" s="74" t="s">
        <v>350</v>
      </c>
      <c r="G721" s="82" t="s">
        <v>351</v>
      </c>
    </row>
    <row r="722" spans="1:7" ht="15" customHeight="1" x14ac:dyDescent="0.35">
      <c r="A722" s="83" t="s">
        <v>566</v>
      </c>
      <c r="B722" s="76" t="s">
        <v>567</v>
      </c>
      <c r="C722" s="75" t="s">
        <v>59</v>
      </c>
      <c r="D722" s="75" t="s">
        <v>28</v>
      </c>
      <c r="E722" s="79">
        <v>0.15429999999999999</v>
      </c>
      <c r="F722" s="78">
        <v>20.02</v>
      </c>
      <c r="G722" s="84">
        <f>E722*F722</f>
        <v>3.089086</v>
      </c>
    </row>
    <row r="723" spans="1:7" ht="15" customHeight="1" x14ac:dyDescent="0.35">
      <c r="A723" s="83" t="s">
        <v>400</v>
      </c>
      <c r="B723" s="76" t="s">
        <v>401</v>
      </c>
      <c r="C723" s="75" t="s">
        <v>59</v>
      </c>
      <c r="D723" s="75" t="s">
        <v>28</v>
      </c>
      <c r="E723" s="79">
        <v>1.84E-2</v>
      </c>
      <c r="F723" s="78">
        <v>2.56</v>
      </c>
      <c r="G723" s="84">
        <f>E723*F723</f>
        <v>4.7104E-2</v>
      </c>
    </row>
    <row r="724" spans="1:7" ht="46.5" x14ac:dyDescent="0.35">
      <c r="A724" s="83" t="s">
        <v>568</v>
      </c>
      <c r="B724" s="76" t="s">
        <v>569</v>
      </c>
      <c r="C724" s="75" t="s">
        <v>59</v>
      </c>
      <c r="D724" s="75" t="s">
        <v>28</v>
      </c>
      <c r="E724" s="79">
        <v>1</v>
      </c>
      <c r="F724" s="78">
        <v>122.16</v>
      </c>
      <c r="G724" s="84">
        <f>E724*F724</f>
        <v>122.16</v>
      </c>
    </row>
    <row r="725" spans="1:7" ht="31" x14ac:dyDescent="0.35">
      <c r="A725" s="83" t="s">
        <v>425</v>
      </c>
      <c r="B725" s="76" t="s">
        <v>426</v>
      </c>
      <c r="C725" s="75" t="s">
        <v>59</v>
      </c>
      <c r="D725" s="75" t="s">
        <v>28</v>
      </c>
      <c r="E725" s="79">
        <v>4.1000000000000002E-2</v>
      </c>
      <c r="F725" s="78">
        <v>69.510000000000005</v>
      </c>
      <c r="G725" s="84">
        <f>E725*F725</f>
        <v>2.8499100000000004</v>
      </c>
    </row>
    <row r="726" spans="1:7" ht="15" customHeight="1" x14ac:dyDescent="0.35">
      <c r="A726" s="85"/>
      <c r="B726" s="86"/>
      <c r="C726" s="86"/>
      <c r="D726" s="86"/>
      <c r="E726" s="278" t="s">
        <v>379</v>
      </c>
      <c r="F726" s="278"/>
      <c r="G726" s="87">
        <f>SUM(G722:G725)</f>
        <v>128.14609999999999</v>
      </c>
    </row>
    <row r="727" spans="1:7" ht="15" customHeight="1" x14ac:dyDescent="0.35">
      <c r="A727" s="276" t="s">
        <v>404</v>
      </c>
      <c r="B727" s="277"/>
      <c r="C727" s="74" t="s">
        <v>19</v>
      </c>
      <c r="D727" s="74" t="s">
        <v>20</v>
      </c>
      <c r="E727" s="74" t="s">
        <v>349</v>
      </c>
      <c r="F727" s="74" t="s">
        <v>350</v>
      </c>
      <c r="G727" s="82" t="s">
        <v>351</v>
      </c>
    </row>
    <row r="728" spans="1:7" ht="46.5" x14ac:dyDescent="0.35">
      <c r="A728" s="83" t="s">
        <v>405</v>
      </c>
      <c r="B728" s="199" t="s">
        <v>406</v>
      </c>
      <c r="C728" s="75" t="s">
        <v>59</v>
      </c>
      <c r="D728" s="75" t="s">
        <v>32</v>
      </c>
      <c r="E728" s="79">
        <v>0.18284439999999999</v>
      </c>
      <c r="F728" s="78">
        <v>21.85</v>
      </c>
      <c r="G728" s="84">
        <f>E728*F728</f>
        <v>3.9951501400000002</v>
      </c>
    </row>
    <row r="729" spans="1:7" ht="31" x14ac:dyDescent="0.35">
      <c r="A729" s="83" t="s">
        <v>407</v>
      </c>
      <c r="B729" s="199" t="s">
        <v>408</v>
      </c>
      <c r="C729" s="75" t="s">
        <v>59</v>
      </c>
      <c r="D729" s="75" t="s">
        <v>32</v>
      </c>
      <c r="E729" s="79">
        <v>0.18337511000000001</v>
      </c>
      <c r="F729" s="78">
        <v>26</v>
      </c>
      <c r="G729" s="84">
        <f>E729*F729</f>
        <v>4.7677528599999999</v>
      </c>
    </row>
    <row r="730" spans="1:7" ht="18" customHeight="1" x14ac:dyDescent="0.35">
      <c r="A730" s="85"/>
      <c r="B730" s="86"/>
      <c r="C730" s="86"/>
      <c r="D730" s="86"/>
      <c r="E730" s="278" t="s">
        <v>409</v>
      </c>
      <c r="F730" s="278"/>
      <c r="G730" s="87">
        <f>G728+G729</f>
        <v>8.7629029999999997</v>
      </c>
    </row>
    <row r="731" spans="1:7" ht="15" customHeight="1" x14ac:dyDescent="0.35">
      <c r="A731" s="85"/>
      <c r="B731" s="86"/>
      <c r="C731" s="86"/>
      <c r="D731" s="86"/>
      <c r="E731" s="273" t="s">
        <v>364</v>
      </c>
      <c r="F731" s="273"/>
      <c r="G731" s="94">
        <f>G726+G730</f>
        <v>136.90900299999998</v>
      </c>
    </row>
    <row r="732" spans="1:7" ht="10" customHeight="1" x14ac:dyDescent="0.35">
      <c r="A732" s="85"/>
      <c r="B732" s="86"/>
      <c r="C732" s="86"/>
      <c r="D732" s="86"/>
      <c r="E732" s="274"/>
      <c r="F732" s="274"/>
      <c r="G732" s="275"/>
    </row>
    <row r="733" spans="1:7" ht="20" customHeight="1" x14ac:dyDescent="0.35">
      <c r="A733" s="279" t="s">
        <v>570</v>
      </c>
      <c r="B733" s="280"/>
      <c r="C733" s="280"/>
      <c r="D733" s="280"/>
      <c r="E733" s="280"/>
      <c r="F733" s="280"/>
      <c r="G733" s="281"/>
    </row>
    <row r="734" spans="1:7" ht="15" customHeight="1" x14ac:dyDescent="0.35">
      <c r="A734" s="276" t="s">
        <v>376</v>
      </c>
      <c r="B734" s="277"/>
      <c r="C734" s="74" t="s">
        <v>19</v>
      </c>
      <c r="D734" s="74" t="s">
        <v>20</v>
      </c>
      <c r="E734" s="74" t="s">
        <v>349</v>
      </c>
      <c r="F734" s="74" t="s">
        <v>350</v>
      </c>
      <c r="G734" s="82" t="s">
        <v>351</v>
      </c>
    </row>
    <row r="735" spans="1:7" ht="15" customHeight="1" x14ac:dyDescent="0.35">
      <c r="A735" s="83" t="s">
        <v>571</v>
      </c>
      <c r="B735" s="76" t="s">
        <v>572</v>
      </c>
      <c r="C735" s="75" t="s">
        <v>190</v>
      </c>
      <c r="D735" s="75" t="s">
        <v>191</v>
      </c>
      <c r="E735" s="79">
        <v>1</v>
      </c>
      <c r="F735" s="78">
        <v>50.53</v>
      </c>
      <c r="G735" s="84">
        <f>E735*F735</f>
        <v>50.53</v>
      </c>
    </row>
    <row r="736" spans="1:7" ht="15" customHeight="1" x14ac:dyDescent="0.35">
      <c r="A736" s="85"/>
      <c r="B736" s="86"/>
      <c r="C736" s="86"/>
      <c r="D736" s="86"/>
      <c r="E736" s="278" t="s">
        <v>379</v>
      </c>
      <c r="F736" s="278"/>
      <c r="G736" s="87">
        <f>G735</f>
        <v>50.53</v>
      </c>
    </row>
    <row r="737" spans="1:8" ht="15" customHeight="1" x14ac:dyDescent="0.35">
      <c r="A737" s="276" t="s">
        <v>357</v>
      </c>
      <c r="B737" s="277"/>
      <c r="C737" s="74" t="s">
        <v>19</v>
      </c>
      <c r="D737" s="74" t="s">
        <v>20</v>
      </c>
      <c r="E737" s="74" t="s">
        <v>349</v>
      </c>
      <c r="F737" s="74" t="s">
        <v>350</v>
      </c>
      <c r="G737" s="82" t="s">
        <v>351</v>
      </c>
    </row>
    <row r="738" spans="1:8" ht="15" customHeight="1" x14ac:dyDescent="0.35">
      <c r="A738" s="83" t="s">
        <v>542</v>
      </c>
      <c r="B738" s="199" t="s">
        <v>408</v>
      </c>
      <c r="C738" s="75" t="s">
        <v>190</v>
      </c>
      <c r="D738" s="75" t="s">
        <v>533</v>
      </c>
      <c r="E738" s="79">
        <v>0.17</v>
      </c>
      <c r="F738" s="78">
        <f>F729</f>
        <v>26</v>
      </c>
      <c r="G738" s="84">
        <f>E738*F738</f>
        <v>4.42</v>
      </c>
    </row>
    <row r="739" spans="1:8" ht="15" customHeight="1" x14ac:dyDescent="0.35">
      <c r="A739" s="83" t="s">
        <v>543</v>
      </c>
      <c r="B739" s="199" t="s">
        <v>920</v>
      </c>
      <c r="C739" s="75" t="s">
        <v>190</v>
      </c>
      <c r="D739" s="75" t="s">
        <v>533</v>
      </c>
      <c r="E739" s="79">
        <v>0.19909684</v>
      </c>
      <c r="F739" s="78">
        <f>F716</f>
        <v>17.54</v>
      </c>
      <c r="G739" s="84">
        <f>E739*F739</f>
        <v>3.4921585735999998</v>
      </c>
    </row>
    <row r="740" spans="1:8" ht="15" customHeight="1" x14ac:dyDescent="0.35">
      <c r="A740" s="85"/>
      <c r="B740" s="86"/>
      <c r="C740" s="86"/>
      <c r="D740" s="86"/>
      <c r="E740" s="278" t="s">
        <v>363</v>
      </c>
      <c r="F740" s="278"/>
      <c r="G740" s="87">
        <f>G738+G739</f>
        <v>7.9121585735999993</v>
      </c>
    </row>
    <row r="741" spans="1:8" ht="15" customHeight="1" thickBot="1" x14ac:dyDescent="0.4">
      <c r="A741" s="85"/>
      <c r="B741" s="86"/>
      <c r="C741" s="86"/>
      <c r="D741" s="86"/>
      <c r="E741" s="273" t="s">
        <v>364</v>
      </c>
      <c r="F741" s="273"/>
      <c r="G741" s="94">
        <f>G736+G740</f>
        <v>58.442158573599997</v>
      </c>
    </row>
    <row r="742" spans="1:8" ht="10" customHeight="1" thickBot="1" x14ac:dyDescent="0.4">
      <c r="A742" s="85"/>
      <c r="B742" s="270"/>
      <c r="C742" s="271"/>
      <c r="D742" s="271"/>
      <c r="E742" s="271"/>
      <c r="F742" s="271"/>
      <c r="G742" s="271"/>
      <c r="H742" s="272"/>
    </row>
    <row r="743" spans="1:8" ht="20" customHeight="1" x14ac:dyDescent="0.35">
      <c r="A743" s="270" t="s">
        <v>573</v>
      </c>
      <c r="B743" s="271"/>
      <c r="C743" s="271"/>
      <c r="D743" s="271"/>
      <c r="E743" s="271"/>
      <c r="F743" s="271"/>
      <c r="G743" s="272"/>
    </row>
    <row r="744" spans="1:8" ht="15" customHeight="1" x14ac:dyDescent="0.35">
      <c r="A744" s="276" t="s">
        <v>376</v>
      </c>
      <c r="B744" s="277"/>
      <c r="C744" s="74" t="s">
        <v>19</v>
      </c>
      <c r="D744" s="74" t="s">
        <v>20</v>
      </c>
      <c r="E744" s="74" t="s">
        <v>349</v>
      </c>
      <c r="F744" s="74" t="s">
        <v>350</v>
      </c>
      <c r="G744" s="82" t="s">
        <v>351</v>
      </c>
    </row>
    <row r="745" spans="1:8" ht="46.5" x14ac:dyDescent="0.35">
      <c r="A745" s="83" t="s">
        <v>220</v>
      </c>
      <c r="B745" s="76" t="s">
        <v>221</v>
      </c>
      <c r="C745" s="75" t="s">
        <v>59</v>
      </c>
      <c r="D745" s="75" t="s">
        <v>28</v>
      </c>
      <c r="E745" s="79">
        <v>1</v>
      </c>
      <c r="F745" s="78">
        <v>70.790000000000006</v>
      </c>
      <c r="G745" s="84">
        <f>E745*F745</f>
        <v>70.790000000000006</v>
      </c>
    </row>
    <row r="746" spans="1:8" ht="15" customHeight="1" x14ac:dyDescent="0.35">
      <c r="A746" s="85"/>
      <c r="B746" s="86"/>
      <c r="C746" s="86"/>
      <c r="D746" s="86"/>
      <c r="E746" s="278" t="s">
        <v>379</v>
      </c>
      <c r="F746" s="278"/>
      <c r="G746" s="87">
        <f>G745</f>
        <v>70.790000000000006</v>
      </c>
    </row>
    <row r="747" spans="1:8" ht="15" customHeight="1" x14ac:dyDescent="0.35">
      <c r="A747" s="85"/>
      <c r="B747" s="86"/>
      <c r="C747" s="86"/>
      <c r="D747" s="86"/>
      <c r="E747" s="273" t="s">
        <v>364</v>
      </c>
      <c r="F747" s="273"/>
      <c r="G747" s="94">
        <f>G746</f>
        <v>70.790000000000006</v>
      </c>
    </row>
    <row r="748" spans="1:8" ht="10" customHeight="1" thickBot="1" x14ac:dyDescent="0.4">
      <c r="A748" s="85"/>
      <c r="B748" s="86"/>
      <c r="C748" s="86"/>
      <c r="D748" s="86"/>
      <c r="E748" s="274"/>
      <c r="F748" s="274"/>
      <c r="G748" s="275"/>
    </row>
    <row r="749" spans="1:8" ht="20" customHeight="1" x14ac:dyDescent="0.35">
      <c r="A749" s="270" t="s">
        <v>574</v>
      </c>
      <c r="B749" s="271"/>
      <c r="C749" s="271"/>
      <c r="D749" s="271"/>
      <c r="E749" s="271"/>
      <c r="F749" s="271"/>
      <c r="G749" s="272"/>
    </row>
    <row r="750" spans="1:8" ht="15" customHeight="1" x14ac:dyDescent="0.35">
      <c r="A750" s="276" t="s">
        <v>376</v>
      </c>
      <c r="B750" s="277"/>
      <c r="C750" s="74" t="s">
        <v>19</v>
      </c>
      <c r="D750" s="74" t="s">
        <v>20</v>
      </c>
      <c r="E750" s="74" t="s">
        <v>349</v>
      </c>
      <c r="F750" s="74" t="s">
        <v>350</v>
      </c>
      <c r="G750" s="82" t="s">
        <v>351</v>
      </c>
    </row>
    <row r="751" spans="1:8" ht="31" x14ac:dyDescent="0.35">
      <c r="A751" s="83" t="s">
        <v>223</v>
      </c>
      <c r="B751" s="76" t="s">
        <v>224</v>
      </c>
      <c r="C751" s="75" t="s">
        <v>59</v>
      </c>
      <c r="D751" s="75" t="s">
        <v>28</v>
      </c>
      <c r="E751" s="79">
        <v>1</v>
      </c>
      <c r="F751" s="78">
        <v>25.52</v>
      </c>
      <c r="G751" s="84">
        <f>E751*F751</f>
        <v>25.52</v>
      </c>
    </row>
    <row r="752" spans="1:8" ht="15" customHeight="1" x14ac:dyDescent="0.35">
      <c r="A752" s="85"/>
      <c r="B752" s="86"/>
      <c r="C752" s="86"/>
      <c r="D752" s="86"/>
      <c r="E752" s="278" t="s">
        <v>379</v>
      </c>
      <c r="F752" s="278"/>
      <c r="G752" s="87">
        <f>G751</f>
        <v>25.52</v>
      </c>
    </row>
    <row r="753" spans="1:7" ht="15" customHeight="1" x14ac:dyDescent="0.35">
      <c r="A753" s="85"/>
      <c r="B753" s="86"/>
      <c r="C753" s="86"/>
      <c r="D753" s="86"/>
      <c r="E753" s="273" t="s">
        <v>364</v>
      </c>
      <c r="F753" s="273"/>
      <c r="G753" s="94">
        <f>G752</f>
        <v>25.52</v>
      </c>
    </row>
    <row r="754" spans="1:7" ht="10" customHeight="1" thickBot="1" x14ac:dyDescent="0.4">
      <c r="A754" s="85"/>
      <c r="B754" s="86"/>
      <c r="C754" s="86"/>
      <c r="D754" s="86"/>
      <c r="E754" s="274"/>
      <c r="F754" s="274"/>
      <c r="G754" s="275"/>
    </row>
    <row r="755" spans="1:7" ht="20" customHeight="1" x14ac:dyDescent="0.35">
      <c r="A755" s="270" t="s">
        <v>575</v>
      </c>
      <c r="B755" s="271"/>
      <c r="C755" s="271"/>
      <c r="D755" s="271"/>
      <c r="E755" s="271"/>
      <c r="F755" s="271"/>
      <c r="G755" s="272"/>
    </row>
    <row r="756" spans="1:7" ht="15" customHeight="1" x14ac:dyDescent="0.35">
      <c r="A756" s="276" t="s">
        <v>376</v>
      </c>
      <c r="B756" s="277"/>
      <c r="C756" s="74" t="s">
        <v>19</v>
      </c>
      <c r="D756" s="74" t="s">
        <v>20</v>
      </c>
      <c r="E756" s="74" t="s">
        <v>349</v>
      </c>
      <c r="F756" s="74" t="s">
        <v>350</v>
      </c>
      <c r="G756" s="82" t="s">
        <v>351</v>
      </c>
    </row>
    <row r="757" spans="1:7" ht="31" x14ac:dyDescent="0.35">
      <c r="A757" s="83" t="s">
        <v>226</v>
      </c>
      <c r="B757" s="76" t="s">
        <v>227</v>
      </c>
      <c r="C757" s="75" t="s">
        <v>59</v>
      </c>
      <c r="D757" s="75" t="s">
        <v>28</v>
      </c>
      <c r="E757" s="79">
        <v>1</v>
      </c>
      <c r="F757" s="78">
        <v>20.85</v>
      </c>
      <c r="G757" s="84">
        <f>E757*F757</f>
        <v>20.85</v>
      </c>
    </row>
    <row r="758" spans="1:7" ht="15" customHeight="1" x14ac:dyDescent="0.35">
      <c r="A758" s="85"/>
      <c r="B758" s="86"/>
      <c r="C758" s="86"/>
      <c r="D758" s="86"/>
      <c r="E758" s="278" t="s">
        <v>379</v>
      </c>
      <c r="F758" s="278"/>
      <c r="G758" s="87">
        <f>G757</f>
        <v>20.85</v>
      </c>
    </row>
    <row r="759" spans="1:7" ht="15" customHeight="1" x14ac:dyDescent="0.35">
      <c r="A759" s="85"/>
      <c r="B759" s="86"/>
      <c r="C759" s="86"/>
      <c r="D759" s="86"/>
      <c r="E759" s="273" t="s">
        <v>364</v>
      </c>
      <c r="F759" s="273"/>
      <c r="G759" s="94">
        <f>G758</f>
        <v>20.85</v>
      </c>
    </row>
    <row r="760" spans="1:7" ht="10" customHeight="1" thickBot="1" x14ac:dyDescent="0.4">
      <c r="A760" s="85"/>
      <c r="B760" s="86"/>
      <c r="C760" s="86"/>
      <c r="D760" s="86"/>
      <c r="E760" s="274"/>
      <c r="F760" s="274"/>
      <c r="G760" s="275"/>
    </row>
    <row r="761" spans="1:7" ht="20" customHeight="1" x14ac:dyDescent="0.35">
      <c r="A761" s="270" t="s">
        <v>576</v>
      </c>
      <c r="B761" s="271"/>
      <c r="C761" s="271"/>
      <c r="D761" s="271"/>
      <c r="E761" s="271"/>
      <c r="F761" s="271"/>
      <c r="G761" s="272"/>
    </row>
    <row r="762" spans="1:7" ht="15" customHeight="1" x14ac:dyDescent="0.35">
      <c r="A762" s="276" t="s">
        <v>376</v>
      </c>
      <c r="B762" s="277"/>
      <c r="C762" s="74" t="s">
        <v>19</v>
      </c>
      <c r="D762" s="74" t="s">
        <v>20</v>
      </c>
      <c r="E762" s="74" t="s">
        <v>349</v>
      </c>
      <c r="F762" s="74" t="s">
        <v>350</v>
      </c>
      <c r="G762" s="82" t="s">
        <v>351</v>
      </c>
    </row>
    <row r="763" spans="1:7" ht="31" x14ac:dyDescent="0.35">
      <c r="A763" s="83" t="s">
        <v>229</v>
      </c>
      <c r="B763" s="76" t="s">
        <v>230</v>
      </c>
      <c r="C763" s="75" t="s">
        <v>59</v>
      </c>
      <c r="D763" s="75" t="s">
        <v>28</v>
      </c>
      <c r="E763" s="79">
        <v>1</v>
      </c>
      <c r="F763" s="78">
        <v>103.33</v>
      </c>
      <c r="G763" s="84">
        <f>E763*F763</f>
        <v>103.33</v>
      </c>
    </row>
    <row r="764" spans="1:7" ht="15" customHeight="1" x14ac:dyDescent="0.35">
      <c r="A764" s="85"/>
      <c r="B764" s="86"/>
      <c r="C764" s="86"/>
      <c r="D764" s="86"/>
      <c r="E764" s="278" t="s">
        <v>379</v>
      </c>
      <c r="F764" s="278"/>
      <c r="G764" s="87">
        <f>G763</f>
        <v>103.33</v>
      </c>
    </row>
    <row r="765" spans="1:7" ht="15" customHeight="1" x14ac:dyDescent="0.35">
      <c r="A765" s="85"/>
      <c r="B765" s="86"/>
      <c r="C765" s="86"/>
      <c r="D765" s="86"/>
      <c r="E765" s="273" t="s">
        <v>364</v>
      </c>
      <c r="F765" s="273"/>
      <c r="G765" s="94">
        <f>G764</f>
        <v>103.33</v>
      </c>
    </row>
    <row r="766" spans="1:7" ht="10" customHeight="1" thickBot="1" x14ac:dyDescent="0.4">
      <c r="A766" s="85"/>
      <c r="B766" s="86"/>
      <c r="C766" s="86"/>
      <c r="D766" s="86"/>
      <c r="E766" s="274"/>
      <c r="F766" s="274"/>
      <c r="G766" s="275"/>
    </row>
    <row r="767" spans="1:7" ht="20" customHeight="1" x14ac:dyDescent="0.35">
      <c r="A767" s="270" t="s">
        <v>577</v>
      </c>
      <c r="B767" s="271"/>
      <c r="C767" s="271"/>
      <c r="D767" s="271"/>
      <c r="E767" s="271"/>
      <c r="F767" s="271"/>
      <c r="G767" s="272"/>
    </row>
    <row r="768" spans="1:7" ht="15" customHeight="1" x14ac:dyDescent="0.35">
      <c r="A768" s="276" t="s">
        <v>376</v>
      </c>
      <c r="B768" s="277"/>
      <c r="C768" s="74" t="s">
        <v>19</v>
      </c>
      <c r="D768" s="74" t="s">
        <v>20</v>
      </c>
      <c r="E768" s="74" t="s">
        <v>349</v>
      </c>
      <c r="F768" s="74" t="s">
        <v>350</v>
      </c>
      <c r="G768" s="82" t="s">
        <v>351</v>
      </c>
    </row>
    <row r="769" spans="1:7" ht="31" x14ac:dyDescent="0.35">
      <c r="A769" s="83" t="s">
        <v>232</v>
      </c>
      <c r="B769" s="76" t="s">
        <v>233</v>
      </c>
      <c r="C769" s="75" t="s">
        <v>59</v>
      </c>
      <c r="D769" s="75" t="s">
        <v>28</v>
      </c>
      <c r="E769" s="79">
        <v>1</v>
      </c>
      <c r="F769" s="78">
        <v>106.9</v>
      </c>
      <c r="G769" s="84">
        <f>E769*F769</f>
        <v>106.9</v>
      </c>
    </row>
    <row r="770" spans="1:7" ht="15" customHeight="1" x14ac:dyDescent="0.35">
      <c r="A770" s="85"/>
      <c r="B770" s="86"/>
      <c r="C770" s="86"/>
      <c r="D770" s="86"/>
      <c r="E770" s="278" t="s">
        <v>379</v>
      </c>
      <c r="F770" s="278"/>
      <c r="G770" s="87">
        <f>G769</f>
        <v>106.9</v>
      </c>
    </row>
    <row r="771" spans="1:7" ht="15" customHeight="1" x14ac:dyDescent="0.35">
      <c r="A771" s="85"/>
      <c r="B771" s="86"/>
      <c r="C771" s="86"/>
      <c r="D771" s="86"/>
      <c r="E771" s="273" t="s">
        <v>364</v>
      </c>
      <c r="F771" s="273"/>
      <c r="G771" s="94">
        <f>G770</f>
        <v>106.9</v>
      </c>
    </row>
    <row r="772" spans="1:7" ht="10" customHeight="1" x14ac:dyDescent="0.35">
      <c r="A772" s="85"/>
      <c r="B772" s="86"/>
      <c r="C772" s="86"/>
      <c r="D772" s="86"/>
      <c r="E772" s="274"/>
      <c r="F772" s="274"/>
      <c r="G772" s="275"/>
    </row>
    <row r="773" spans="1:7" ht="33.5" customHeight="1" x14ac:dyDescent="0.35">
      <c r="A773" s="279" t="s">
        <v>578</v>
      </c>
      <c r="B773" s="280"/>
      <c r="C773" s="280"/>
      <c r="D773" s="280"/>
      <c r="E773" s="280"/>
      <c r="F773" s="280"/>
      <c r="G773" s="281"/>
    </row>
    <row r="774" spans="1:7" ht="15" customHeight="1" x14ac:dyDescent="0.35">
      <c r="A774" s="276" t="s">
        <v>376</v>
      </c>
      <c r="B774" s="277"/>
      <c r="C774" s="74" t="s">
        <v>19</v>
      </c>
      <c r="D774" s="74" t="s">
        <v>20</v>
      </c>
      <c r="E774" s="74" t="s">
        <v>349</v>
      </c>
      <c r="F774" s="74" t="s">
        <v>350</v>
      </c>
      <c r="G774" s="82" t="s">
        <v>351</v>
      </c>
    </row>
    <row r="775" spans="1:7" ht="77.5" x14ac:dyDescent="0.35">
      <c r="A775" s="83" t="s">
        <v>579</v>
      </c>
      <c r="B775" s="76" t="s">
        <v>580</v>
      </c>
      <c r="C775" s="75" t="s">
        <v>59</v>
      </c>
      <c r="D775" s="75" t="s">
        <v>52</v>
      </c>
      <c r="E775" s="79">
        <v>1.2434000000000001</v>
      </c>
      <c r="F775" s="78">
        <v>2.95</v>
      </c>
      <c r="G775" s="84">
        <f>E775*F775</f>
        <v>3.6680300000000003</v>
      </c>
    </row>
    <row r="776" spans="1:7" ht="31" x14ac:dyDescent="0.35">
      <c r="A776" s="83" t="s">
        <v>581</v>
      </c>
      <c r="B776" s="76" t="s">
        <v>582</v>
      </c>
      <c r="C776" s="75" t="s">
        <v>59</v>
      </c>
      <c r="D776" s="75" t="s">
        <v>28</v>
      </c>
      <c r="E776" s="79">
        <v>9.4000000000000004E-3</v>
      </c>
      <c r="F776" s="78">
        <v>3.96</v>
      </c>
      <c r="G776" s="84">
        <f>E776*F776</f>
        <v>3.7224E-2</v>
      </c>
    </row>
    <row r="777" spans="1:7" ht="15" customHeight="1" x14ac:dyDescent="0.35">
      <c r="A777" s="85"/>
      <c r="B777" s="86"/>
      <c r="C777" s="86"/>
      <c r="D777" s="86"/>
      <c r="E777" s="278" t="s">
        <v>379</v>
      </c>
      <c r="F777" s="278"/>
      <c r="G777" s="87">
        <f>G775+G776</f>
        <v>3.7052540000000005</v>
      </c>
    </row>
    <row r="778" spans="1:7" ht="15" customHeight="1" x14ac:dyDescent="0.35">
      <c r="A778" s="276" t="s">
        <v>404</v>
      </c>
      <c r="B778" s="277"/>
      <c r="C778" s="74" t="s">
        <v>19</v>
      </c>
      <c r="D778" s="74" t="s">
        <v>20</v>
      </c>
      <c r="E778" s="74" t="s">
        <v>349</v>
      </c>
      <c r="F778" s="74" t="s">
        <v>350</v>
      </c>
      <c r="G778" s="82" t="s">
        <v>351</v>
      </c>
    </row>
    <row r="779" spans="1:7" ht="31" x14ac:dyDescent="0.35">
      <c r="A779" s="83" t="s">
        <v>583</v>
      </c>
      <c r="B779" s="199" t="s">
        <v>919</v>
      </c>
      <c r="C779" s="75" t="s">
        <v>59</v>
      </c>
      <c r="D779" s="75" t="s">
        <v>32</v>
      </c>
      <c r="E779" s="79">
        <v>2.9000000000000001E-2</v>
      </c>
      <c r="F779" s="78">
        <v>22.8</v>
      </c>
      <c r="G779" s="84">
        <f>E779*F779</f>
        <v>0.66120000000000001</v>
      </c>
    </row>
    <row r="780" spans="1:7" ht="15" customHeight="1" x14ac:dyDescent="0.35">
      <c r="A780" s="83" t="s">
        <v>584</v>
      </c>
      <c r="B780" s="199" t="s">
        <v>585</v>
      </c>
      <c r="C780" s="75" t="s">
        <v>59</v>
      </c>
      <c r="D780" s="75" t="s">
        <v>32</v>
      </c>
      <c r="E780" s="79">
        <v>2.9000000000000001E-2</v>
      </c>
      <c r="F780" s="78">
        <f>F789</f>
        <v>22.87</v>
      </c>
      <c r="G780" s="84">
        <f>E780*F780</f>
        <v>0.6632300000000001</v>
      </c>
    </row>
    <row r="781" spans="1:7" ht="18" customHeight="1" x14ac:dyDescent="0.35">
      <c r="A781" s="85"/>
      <c r="B781" s="86"/>
      <c r="C781" s="86"/>
      <c r="D781" s="86"/>
      <c r="E781" s="278" t="s">
        <v>409</v>
      </c>
      <c r="F781" s="278"/>
      <c r="G781" s="87">
        <f>G779+G780</f>
        <v>1.32443</v>
      </c>
    </row>
    <row r="782" spans="1:7" ht="15" customHeight="1" x14ac:dyDescent="0.35">
      <c r="A782" s="85"/>
      <c r="B782" s="86"/>
      <c r="C782" s="86"/>
      <c r="D782" s="86"/>
      <c r="E782" s="273" t="s">
        <v>364</v>
      </c>
      <c r="F782" s="273"/>
      <c r="G782" s="94">
        <f>G777+G781</f>
        <v>5.0296840000000005</v>
      </c>
    </row>
    <row r="783" spans="1:7" ht="10" customHeight="1" x14ac:dyDescent="0.35">
      <c r="A783" s="85"/>
      <c r="B783" s="86"/>
      <c r="C783" s="86"/>
      <c r="D783" s="86"/>
      <c r="E783" s="274"/>
      <c r="F783" s="274"/>
      <c r="G783" s="275"/>
    </row>
    <row r="784" spans="1:7" ht="20" customHeight="1" x14ac:dyDescent="0.35">
      <c r="A784" s="279" t="s">
        <v>586</v>
      </c>
      <c r="B784" s="280"/>
      <c r="C784" s="280"/>
      <c r="D784" s="280"/>
      <c r="E784" s="280"/>
      <c r="F784" s="280"/>
      <c r="G784" s="281"/>
    </row>
    <row r="785" spans="1:9" ht="15" customHeight="1" x14ac:dyDescent="0.35">
      <c r="A785" s="276" t="s">
        <v>376</v>
      </c>
      <c r="B785" s="277"/>
      <c r="C785" s="74" t="s">
        <v>19</v>
      </c>
      <c r="D785" s="74" t="s">
        <v>20</v>
      </c>
      <c r="E785" s="74" t="s">
        <v>349</v>
      </c>
      <c r="F785" s="74" t="s">
        <v>350</v>
      </c>
      <c r="G785" s="82" t="s">
        <v>351</v>
      </c>
    </row>
    <row r="786" spans="1:9" ht="15" customHeight="1" x14ac:dyDescent="0.35">
      <c r="A786" s="83" t="s">
        <v>587</v>
      </c>
      <c r="B786" s="76" t="s">
        <v>588</v>
      </c>
      <c r="C786" s="75" t="s">
        <v>190</v>
      </c>
      <c r="D786" s="75" t="s">
        <v>240</v>
      </c>
      <c r="E786" s="79">
        <v>1</v>
      </c>
      <c r="F786" s="78">
        <v>5.88</v>
      </c>
      <c r="G786" s="84">
        <f>E786*F786</f>
        <v>5.88</v>
      </c>
    </row>
    <row r="787" spans="1:9" ht="15" customHeight="1" x14ac:dyDescent="0.35">
      <c r="A787" s="85"/>
      <c r="B787" s="86"/>
      <c r="C787" s="86"/>
      <c r="D787" s="86"/>
      <c r="E787" s="278" t="s">
        <v>379</v>
      </c>
      <c r="F787" s="278"/>
      <c r="G787" s="87">
        <f>G786</f>
        <v>5.88</v>
      </c>
    </row>
    <row r="788" spans="1:9" ht="15" customHeight="1" x14ac:dyDescent="0.35">
      <c r="A788" s="276" t="s">
        <v>357</v>
      </c>
      <c r="B788" s="277"/>
      <c r="C788" s="74" t="s">
        <v>19</v>
      </c>
      <c r="D788" s="74" t="s">
        <v>20</v>
      </c>
      <c r="E788" s="74" t="s">
        <v>349</v>
      </c>
      <c r="F788" s="74" t="s">
        <v>350</v>
      </c>
      <c r="G788" s="82" t="s">
        <v>351</v>
      </c>
    </row>
    <row r="789" spans="1:9" ht="15" customHeight="1" x14ac:dyDescent="0.35">
      <c r="A789" s="83" t="s">
        <v>589</v>
      </c>
      <c r="B789" s="199" t="s">
        <v>585</v>
      </c>
      <c r="C789" s="75" t="s">
        <v>190</v>
      </c>
      <c r="D789" s="75" t="s">
        <v>533</v>
      </c>
      <c r="E789" s="79">
        <v>0.1</v>
      </c>
      <c r="F789" s="78">
        <f>22.87</f>
        <v>22.87</v>
      </c>
      <c r="G789" s="84">
        <f>E789*F789</f>
        <v>2.2870000000000004</v>
      </c>
      <c r="I789" s="204" t="e">
        <f>F789+#REF!</f>
        <v>#REF!</v>
      </c>
    </row>
    <row r="790" spans="1:9" ht="15" customHeight="1" x14ac:dyDescent="0.35">
      <c r="A790" s="83" t="s">
        <v>543</v>
      </c>
      <c r="B790" s="199" t="s">
        <v>920</v>
      </c>
      <c r="C790" s="75" t="s">
        <v>190</v>
      </c>
      <c r="D790" s="75" t="s">
        <v>533</v>
      </c>
      <c r="E790" s="79">
        <v>0.1196648</v>
      </c>
      <c r="F790" s="78">
        <f>F739</f>
        <v>17.54</v>
      </c>
      <c r="G790" s="84">
        <f>E790*F790</f>
        <v>2.0989205919999998</v>
      </c>
    </row>
    <row r="791" spans="1:9" ht="15" customHeight="1" x14ac:dyDescent="0.35">
      <c r="A791" s="85"/>
      <c r="B791" s="86"/>
      <c r="C791" s="86"/>
      <c r="D791" s="86"/>
      <c r="E791" s="278" t="s">
        <v>363</v>
      </c>
      <c r="F791" s="278"/>
      <c r="G791" s="87">
        <f>G789+G790</f>
        <v>4.3859205919999997</v>
      </c>
    </row>
    <row r="792" spans="1:9" ht="15" customHeight="1" x14ac:dyDescent="0.35">
      <c r="A792" s="85"/>
      <c r="B792" s="86"/>
      <c r="C792" s="86"/>
      <c r="D792" s="86"/>
      <c r="E792" s="273" t="s">
        <v>364</v>
      </c>
      <c r="F792" s="273"/>
      <c r="G792" s="94">
        <f>G787+G791</f>
        <v>10.265920592000001</v>
      </c>
    </row>
    <row r="793" spans="1:9" ht="10" customHeight="1" thickBot="1" x14ac:dyDescent="0.4">
      <c r="A793" s="85"/>
      <c r="B793" s="86"/>
      <c r="C793" s="86"/>
      <c r="D793" s="86"/>
      <c r="E793" s="274"/>
      <c r="F793" s="274"/>
      <c r="G793" s="275"/>
    </row>
    <row r="794" spans="1:9" ht="20" customHeight="1" x14ac:dyDescent="0.35">
      <c r="A794" s="270" t="s">
        <v>590</v>
      </c>
      <c r="B794" s="271"/>
      <c r="C794" s="271"/>
      <c r="D794" s="271"/>
      <c r="E794" s="271"/>
      <c r="F794" s="271"/>
      <c r="G794" s="272"/>
    </row>
    <row r="795" spans="1:9" ht="15" customHeight="1" x14ac:dyDescent="0.35">
      <c r="A795" s="276" t="s">
        <v>376</v>
      </c>
      <c r="B795" s="277"/>
      <c r="C795" s="74" t="s">
        <v>19</v>
      </c>
      <c r="D795" s="74" t="s">
        <v>20</v>
      </c>
      <c r="E795" s="74" t="s">
        <v>349</v>
      </c>
      <c r="F795" s="74" t="s">
        <v>350</v>
      </c>
      <c r="G795" s="82" t="s">
        <v>351</v>
      </c>
    </row>
    <row r="796" spans="1:9" ht="15" customHeight="1" x14ac:dyDescent="0.35">
      <c r="A796" s="83" t="s">
        <v>242</v>
      </c>
      <c r="B796" s="76" t="s">
        <v>243</v>
      </c>
      <c r="C796" s="75" t="s">
        <v>27</v>
      </c>
      <c r="D796" s="75" t="s">
        <v>191</v>
      </c>
      <c r="E796" s="77">
        <v>1</v>
      </c>
      <c r="F796" s="78">
        <v>144.99</v>
      </c>
      <c r="G796" s="84">
        <f>E796*F796</f>
        <v>144.99</v>
      </c>
    </row>
    <row r="797" spans="1:9" ht="15" customHeight="1" x14ac:dyDescent="0.35">
      <c r="A797" s="85"/>
      <c r="B797" s="86"/>
      <c r="C797" s="86"/>
      <c r="D797" s="86"/>
      <c r="E797" s="278" t="s">
        <v>379</v>
      </c>
      <c r="F797" s="278"/>
      <c r="G797" s="87">
        <f>G796</f>
        <v>144.99</v>
      </c>
    </row>
    <row r="798" spans="1:9" ht="15" customHeight="1" x14ac:dyDescent="0.35">
      <c r="A798" s="85"/>
      <c r="B798" s="86"/>
      <c r="C798" s="86"/>
      <c r="D798" s="86"/>
      <c r="E798" s="273" t="s">
        <v>364</v>
      </c>
      <c r="F798" s="273"/>
      <c r="G798" s="94">
        <f>G797</f>
        <v>144.99</v>
      </c>
    </row>
    <row r="799" spans="1:9" ht="10" customHeight="1" thickBot="1" x14ac:dyDescent="0.4">
      <c r="A799" s="85"/>
      <c r="B799" s="86"/>
      <c r="C799" s="86"/>
      <c r="D799" s="86"/>
      <c r="E799" s="274"/>
      <c r="F799" s="274"/>
      <c r="G799" s="275"/>
    </row>
    <row r="800" spans="1:9" ht="20" customHeight="1" x14ac:dyDescent="0.35">
      <c r="A800" s="270" t="s">
        <v>591</v>
      </c>
      <c r="B800" s="271"/>
      <c r="C800" s="271"/>
      <c r="D800" s="271"/>
      <c r="E800" s="271"/>
      <c r="F800" s="271"/>
      <c r="G800" s="272"/>
    </row>
    <row r="801" spans="1:7" ht="15" customHeight="1" x14ac:dyDescent="0.35">
      <c r="A801" s="276" t="s">
        <v>376</v>
      </c>
      <c r="B801" s="277"/>
      <c r="C801" s="74" t="s">
        <v>19</v>
      </c>
      <c r="D801" s="74" t="s">
        <v>20</v>
      </c>
      <c r="E801" s="74" t="s">
        <v>349</v>
      </c>
      <c r="F801" s="74" t="s">
        <v>350</v>
      </c>
      <c r="G801" s="82" t="s">
        <v>351</v>
      </c>
    </row>
    <row r="802" spans="1:7" ht="15" customHeight="1" x14ac:dyDescent="0.35">
      <c r="A802" s="83" t="s">
        <v>592</v>
      </c>
      <c r="B802" s="76" t="s">
        <v>593</v>
      </c>
      <c r="C802" s="75" t="s">
        <v>190</v>
      </c>
      <c r="D802" s="75" t="s">
        <v>240</v>
      </c>
      <c r="E802" s="79">
        <v>1</v>
      </c>
      <c r="F802" s="78">
        <v>10.96</v>
      </c>
      <c r="G802" s="84">
        <f>E802*F802</f>
        <v>10.96</v>
      </c>
    </row>
    <row r="803" spans="1:7" ht="15" customHeight="1" x14ac:dyDescent="0.35">
      <c r="A803" s="85"/>
      <c r="B803" s="86"/>
      <c r="C803" s="86"/>
      <c r="D803" s="86"/>
      <c r="E803" s="278" t="s">
        <v>379</v>
      </c>
      <c r="F803" s="278"/>
      <c r="G803" s="87">
        <f>G802</f>
        <v>10.96</v>
      </c>
    </row>
    <row r="804" spans="1:7" ht="15" customHeight="1" x14ac:dyDescent="0.35">
      <c r="A804" s="85"/>
      <c r="B804" s="86"/>
      <c r="C804" s="86"/>
      <c r="D804" s="86"/>
      <c r="E804" s="273" t="s">
        <v>364</v>
      </c>
      <c r="F804" s="273"/>
      <c r="G804" s="94">
        <f>G803</f>
        <v>10.96</v>
      </c>
    </row>
    <row r="805" spans="1:7" ht="10" customHeight="1" x14ac:dyDescent="0.35">
      <c r="A805" s="85"/>
      <c r="B805" s="86"/>
      <c r="C805" s="86"/>
      <c r="D805" s="86"/>
      <c r="E805" s="274"/>
      <c r="F805" s="274"/>
      <c r="G805" s="275"/>
    </row>
    <row r="806" spans="1:7" ht="20" customHeight="1" x14ac:dyDescent="0.35">
      <c r="A806" s="279" t="s">
        <v>594</v>
      </c>
      <c r="B806" s="280"/>
      <c r="C806" s="280"/>
      <c r="D806" s="280"/>
      <c r="E806" s="280"/>
      <c r="F806" s="280"/>
      <c r="G806" s="281"/>
    </row>
    <row r="807" spans="1:7" ht="15" customHeight="1" x14ac:dyDescent="0.35">
      <c r="A807" s="276" t="s">
        <v>376</v>
      </c>
      <c r="B807" s="277"/>
      <c r="C807" s="74" t="s">
        <v>19</v>
      </c>
      <c r="D807" s="74" t="s">
        <v>20</v>
      </c>
      <c r="E807" s="74" t="s">
        <v>349</v>
      </c>
      <c r="F807" s="74" t="s">
        <v>350</v>
      </c>
      <c r="G807" s="82" t="s">
        <v>351</v>
      </c>
    </row>
    <row r="808" spans="1:7" ht="15" customHeight="1" x14ac:dyDescent="0.35">
      <c r="A808" s="83" t="s">
        <v>595</v>
      </c>
      <c r="B808" s="76" t="s">
        <v>596</v>
      </c>
      <c r="C808" s="75" t="s">
        <v>190</v>
      </c>
      <c r="D808" s="75" t="s">
        <v>52</v>
      </c>
      <c r="E808" s="79">
        <v>1</v>
      </c>
      <c r="F808" s="78">
        <v>16.45</v>
      </c>
      <c r="G808" s="84">
        <v>16.45</v>
      </c>
    </row>
    <row r="809" spans="1:7" ht="15" customHeight="1" x14ac:dyDescent="0.35">
      <c r="A809" s="85"/>
      <c r="B809" s="86"/>
      <c r="C809" s="86"/>
      <c r="D809" s="86"/>
      <c r="E809" s="278" t="s">
        <v>379</v>
      </c>
      <c r="F809" s="278"/>
      <c r="G809" s="87">
        <f>G808</f>
        <v>16.45</v>
      </c>
    </row>
    <row r="810" spans="1:7" ht="15" customHeight="1" x14ac:dyDescent="0.35">
      <c r="A810" s="276" t="s">
        <v>357</v>
      </c>
      <c r="B810" s="277"/>
      <c r="C810" s="74" t="s">
        <v>19</v>
      </c>
      <c r="D810" s="74" t="s">
        <v>20</v>
      </c>
      <c r="E810" s="74" t="s">
        <v>349</v>
      </c>
      <c r="F810" s="74" t="s">
        <v>350</v>
      </c>
      <c r="G810" s="82" t="s">
        <v>351</v>
      </c>
    </row>
    <row r="811" spans="1:7" ht="15" customHeight="1" x14ac:dyDescent="0.35">
      <c r="A811" s="83" t="s">
        <v>589</v>
      </c>
      <c r="B811" s="199" t="s">
        <v>585</v>
      </c>
      <c r="C811" s="75" t="s">
        <v>190</v>
      </c>
      <c r="D811" s="75" t="s">
        <v>533</v>
      </c>
      <c r="E811" s="79">
        <v>0.1</v>
      </c>
      <c r="F811" s="78">
        <f>F789</f>
        <v>22.87</v>
      </c>
      <c r="G811" s="84">
        <f>E811*F811</f>
        <v>2.2870000000000004</v>
      </c>
    </row>
    <row r="812" spans="1:7" ht="15" customHeight="1" x14ac:dyDescent="0.35">
      <c r="A812" s="83" t="s">
        <v>543</v>
      </c>
      <c r="B812" s="199" t="s">
        <v>920</v>
      </c>
      <c r="C812" s="75" t="s">
        <v>190</v>
      </c>
      <c r="D812" s="75" t="s">
        <v>533</v>
      </c>
      <c r="E812" s="79">
        <v>0.11971844</v>
      </c>
      <c r="F812" s="78">
        <f>F790</f>
        <v>17.54</v>
      </c>
      <c r="G812" s="84">
        <f>E812*F812</f>
        <v>2.0998614376</v>
      </c>
    </row>
    <row r="813" spans="1:7" ht="15" customHeight="1" x14ac:dyDescent="0.35">
      <c r="A813" s="85"/>
      <c r="B813" s="86"/>
      <c r="C813" s="86"/>
      <c r="D813" s="86"/>
      <c r="E813" s="278" t="s">
        <v>363</v>
      </c>
      <c r="F813" s="278"/>
      <c r="G813" s="87">
        <f>G811+G812</f>
        <v>4.3868614376000004</v>
      </c>
    </row>
    <row r="814" spans="1:7" ht="15" customHeight="1" x14ac:dyDescent="0.35">
      <c r="A814" s="85"/>
      <c r="B814" s="86"/>
      <c r="C814" s="86"/>
      <c r="D814" s="86"/>
      <c r="E814" s="273" t="s">
        <v>364</v>
      </c>
      <c r="F814" s="273"/>
      <c r="G814" s="94">
        <f>G809+G813</f>
        <v>20.8368614376</v>
      </c>
    </row>
    <row r="815" spans="1:7" ht="10" customHeight="1" x14ac:dyDescent="0.35">
      <c r="A815" s="85"/>
      <c r="B815" s="86"/>
      <c r="C815" s="86"/>
      <c r="D815" s="86"/>
      <c r="E815" s="274"/>
      <c r="F815" s="274"/>
      <c r="G815" s="275"/>
    </row>
    <row r="816" spans="1:7" ht="20" customHeight="1" x14ac:dyDescent="0.35">
      <c r="A816" s="279" t="s">
        <v>597</v>
      </c>
      <c r="B816" s="280"/>
      <c r="C816" s="280"/>
      <c r="D816" s="280"/>
      <c r="E816" s="280"/>
      <c r="F816" s="280"/>
      <c r="G816" s="281"/>
    </row>
    <row r="817" spans="1:7" ht="15" customHeight="1" x14ac:dyDescent="0.35">
      <c r="A817" s="276" t="s">
        <v>376</v>
      </c>
      <c r="B817" s="277"/>
      <c r="C817" s="74" t="s">
        <v>19</v>
      </c>
      <c r="D817" s="74" t="s">
        <v>20</v>
      </c>
      <c r="E817" s="74" t="s">
        <v>349</v>
      </c>
      <c r="F817" s="74" t="s">
        <v>350</v>
      </c>
      <c r="G817" s="82" t="s">
        <v>351</v>
      </c>
    </row>
    <row r="818" spans="1:7" ht="15" customHeight="1" x14ac:dyDescent="0.35">
      <c r="A818" s="83" t="s">
        <v>598</v>
      </c>
      <c r="B818" s="76" t="s">
        <v>599</v>
      </c>
      <c r="C818" s="75" t="s">
        <v>174</v>
      </c>
      <c r="D818" s="75" t="s">
        <v>28</v>
      </c>
      <c r="E818" s="79">
        <v>1</v>
      </c>
      <c r="F818" s="80">
        <v>33.49</v>
      </c>
      <c r="G818" s="84">
        <f t="shared" ref="G818:G823" si="0">E818*F818</f>
        <v>33.49</v>
      </c>
    </row>
    <row r="819" spans="1:7" ht="15" customHeight="1" x14ac:dyDescent="0.35">
      <c r="A819" s="83" t="s">
        <v>600</v>
      </c>
      <c r="B819" s="76" t="s">
        <v>601</v>
      </c>
      <c r="C819" s="75" t="s">
        <v>174</v>
      </c>
      <c r="D819" s="75" t="s">
        <v>28</v>
      </c>
      <c r="E819" s="79">
        <v>1</v>
      </c>
      <c r="F819" s="80">
        <v>53.98</v>
      </c>
      <c r="G819" s="84">
        <f t="shared" si="0"/>
        <v>53.98</v>
      </c>
    </row>
    <row r="820" spans="1:7" ht="15" customHeight="1" x14ac:dyDescent="0.35">
      <c r="A820" s="83" t="s">
        <v>602</v>
      </c>
      <c r="B820" s="76" t="s">
        <v>603</v>
      </c>
      <c r="C820" s="75" t="s">
        <v>174</v>
      </c>
      <c r="D820" s="75" t="s">
        <v>28</v>
      </c>
      <c r="E820" s="79">
        <v>1</v>
      </c>
      <c r="F820" s="80">
        <v>89.58</v>
      </c>
      <c r="G820" s="84">
        <f t="shared" si="0"/>
        <v>89.58</v>
      </c>
    </row>
    <row r="821" spans="1:7" ht="15" customHeight="1" x14ac:dyDescent="0.35">
      <c r="A821" s="83" t="s">
        <v>604</v>
      </c>
      <c r="B821" s="76" t="s">
        <v>605</v>
      </c>
      <c r="C821" s="75" t="s">
        <v>174</v>
      </c>
      <c r="D821" s="75" t="s">
        <v>28</v>
      </c>
      <c r="E821" s="79">
        <v>1</v>
      </c>
      <c r="F821" s="80">
        <v>59.93</v>
      </c>
      <c r="G821" s="84">
        <f t="shared" si="0"/>
        <v>59.93</v>
      </c>
    </row>
    <row r="822" spans="1:7" ht="15" customHeight="1" x14ac:dyDescent="0.35">
      <c r="A822" s="83" t="s">
        <v>606</v>
      </c>
      <c r="B822" s="76" t="s">
        <v>607</v>
      </c>
      <c r="C822" s="75" t="s">
        <v>174</v>
      </c>
      <c r="D822" s="75" t="s">
        <v>28</v>
      </c>
      <c r="E822" s="79">
        <v>1</v>
      </c>
      <c r="F822" s="80">
        <v>4.75</v>
      </c>
      <c r="G822" s="84">
        <f t="shared" si="0"/>
        <v>4.75</v>
      </c>
    </row>
    <row r="823" spans="1:7" ht="15" customHeight="1" x14ac:dyDescent="0.35">
      <c r="A823" s="83" t="s">
        <v>608</v>
      </c>
      <c r="B823" s="76" t="s">
        <v>609</v>
      </c>
      <c r="C823" s="75" t="s">
        <v>174</v>
      </c>
      <c r="D823" s="75" t="s">
        <v>28</v>
      </c>
      <c r="E823" s="79">
        <v>1</v>
      </c>
      <c r="F823" s="80">
        <v>11.47</v>
      </c>
      <c r="G823" s="84">
        <f t="shared" si="0"/>
        <v>11.47</v>
      </c>
    </row>
    <row r="824" spans="1:7" ht="15" customHeight="1" x14ac:dyDescent="0.35">
      <c r="A824" s="85"/>
      <c r="B824" s="86"/>
      <c r="C824" s="86"/>
      <c r="D824" s="86"/>
      <c r="E824" s="278" t="s">
        <v>379</v>
      </c>
      <c r="F824" s="278"/>
      <c r="G824" s="95">
        <f>SUM(G818:G823)</f>
        <v>253.20000000000002</v>
      </c>
    </row>
    <row r="825" spans="1:7" ht="15" customHeight="1" x14ac:dyDescent="0.35">
      <c r="A825" s="276" t="s">
        <v>357</v>
      </c>
      <c r="B825" s="277"/>
      <c r="C825" s="74" t="s">
        <v>19</v>
      </c>
      <c r="D825" s="74" t="s">
        <v>20</v>
      </c>
      <c r="E825" s="74" t="s">
        <v>349</v>
      </c>
      <c r="F825" s="74" t="s">
        <v>350</v>
      </c>
      <c r="G825" s="82" t="s">
        <v>351</v>
      </c>
    </row>
    <row r="826" spans="1:7" ht="31" x14ac:dyDescent="0.35">
      <c r="A826" s="83" t="s">
        <v>610</v>
      </c>
      <c r="B826" s="199" t="s">
        <v>919</v>
      </c>
      <c r="C826" s="75" t="s">
        <v>174</v>
      </c>
      <c r="D826" s="75" t="s">
        <v>32</v>
      </c>
      <c r="E826" s="79">
        <v>3.1</v>
      </c>
      <c r="F826" s="80">
        <f>F779</f>
        <v>22.8</v>
      </c>
      <c r="G826" s="84">
        <f>E826*F826</f>
        <v>70.680000000000007</v>
      </c>
    </row>
    <row r="827" spans="1:7" ht="15" customHeight="1" x14ac:dyDescent="0.35">
      <c r="A827" s="83" t="s">
        <v>611</v>
      </c>
      <c r="B827" s="199" t="s">
        <v>585</v>
      </c>
      <c r="C827" s="75" t="s">
        <v>174</v>
      </c>
      <c r="D827" s="75" t="s">
        <v>32</v>
      </c>
      <c r="E827" s="79">
        <v>3.48901336</v>
      </c>
      <c r="F827" s="80">
        <f>F811</f>
        <v>22.87</v>
      </c>
      <c r="G827" s="84">
        <f>E827*F827</f>
        <v>79.7937355432</v>
      </c>
    </row>
    <row r="828" spans="1:7" ht="15" customHeight="1" x14ac:dyDescent="0.35">
      <c r="A828" s="85"/>
      <c r="B828" s="86"/>
      <c r="C828" s="86"/>
      <c r="D828" s="86"/>
      <c r="E828" s="278" t="s">
        <v>363</v>
      </c>
      <c r="F828" s="278"/>
      <c r="G828" s="95">
        <f>G826+G827</f>
        <v>150.47373554320001</v>
      </c>
    </row>
    <row r="829" spans="1:7" ht="15" customHeight="1" x14ac:dyDescent="0.35">
      <c r="A829" s="85"/>
      <c r="B829" s="86"/>
      <c r="C829" s="86"/>
      <c r="D829" s="86"/>
      <c r="E829" s="273" t="s">
        <v>364</v>
      </c>
      <c r="F829" s="273"/>
      <c r="G829" s="94">
        <f>G824+G828</f>
        <v>403.6737355432</v>
      </c>
    </row>
    <row r="830" spans="1:7" ht="10" customHeight="1" thickBot="1" x14ac:dyDescent="0.4">
      <c r="A830" s="85"/>
      <c r="B830" s="86"/>
      <c r="C830" s="86"/>
      <c r="D830" s="86"/>
      <c r="E830" s="274"/>
      <c r="F830" s="274"/>
      <c r="G830" s="275"/>
    </row>
    <row r="831" spans="1:7" ht="20" customHeight="1" x14ac:dyDescent="0.35">
      <c r="A831" s="270" t="s">
        <v>612</v>
      </c>
      <c r="B831" s="271"/>
      <c r="C831" s="271"/>
      <c r="D831" s="271"/>
      <c r="E831" s="271"/>
      <c r="F831" s="271"/>
      <c r="G831" s="272"/>
    </row>
    <row r="832" spans="1:7" ht="15" customHeight="1" x14ac:dyDescent="0.35">
      <c r="A832" s="276" t="s">
        <v>376</v>
      </c>
      <c r="B832" s="277"/>
      <c r="C832" s="74" t="s">
        <v>19</v>
      </c>
      <c r="D832" s="74" t="s">
        <v>20</v>
      </c>
      <c r="E832" s="74" t="s">
        <v>349</v>
      </c>
      <c r="F832" s="74" t="s">
        <v>350</v>
      </c>
      <c r="G832" s="82" t="s">
        <v>351</v>
      </c>
    </row>
    <row r="833" spans="1:7" ht="21" customHeight="1" x14ac:dyDescent="0.35">
      <c r="A833" s="83" t="s">
        <v>254</v>
      </c>
      <c r="B833" s="76" t="s">
        <v>255</v>
      </c>
      <c r="C833" s="75" t="s">
        <v>59</v>
      </c>
      <c r="D833" s="75" t="s">
        <v>28</v>
      </c>
      <c r="E833" s="79">
        <v>1</v>
      </c>
      <c r="F833" s="78">
        <v>10.47</v>
      </c>
      <c r="G833" s="84">
        <f>E833*F833</f>
        <v>10.47</v>
      </c>
    </row>
    <row r="834" spans="1:7" ht="15" customHeight="1" x14ac:dyDescent="0.35">
      <c r="A834" s="85"/>
      <c r="B834" s="86"/>
      <c r="C834" s="86"/>
      <c r="D834" s="86"/>
      <c r="E834" s="278" t="s">
        <v>379</v>
      </c>
      <c r="F834" s="278"/>
      <c r="G834" s="87">
        <f>G833</f>
        <v>10.47</v>
      </c>
    </row>
    <row r="835" spans="1:7" ht="15" customHeight="1" x14ac:dyDescent="0.35">
      <c r="A835" s="85"/>
      <c r="B835" s="86"/>
      <c r="C835" s="86"/>
      <c r="D835" s="86"/>
      <c r="E835" s="273" t="s">
        <v>364</v>
      </c>
      <c r="F835" s="273"/>
      <c r="G835" s="94">
        <f>G834</f>
        <v>10.47</v>
      </c>
    </row>
    <row r="836" spans="1:7" ht="10" customHeight="1" thickBot="1" x14ac:dyDescent="0.4">
      <c r="A836" s="85"/>
      <c r="B836" s="86"/>
      <c r="C836" s="86"/>
      <c r="D836" s="86"/>
      <c r="E836" s="274"/>
      <c r="F836" s="274"/>
      <c r="G836" s="275"/>
    </row>
    <row r="837" spans="1:7" ht="20" customHeight="1" x14ac:dyDescent="0.35">
      <c r="A837" s="270" t="s">
        <v>613</v>
      </c>
      <c r="B837" s="271"/>
      <c r="C837" s="271"/>
      <c r="D837" s="271"/>
      <c r="E837" s="271"/>
      <c r="F837" s="271"/>
      <c r="G837" s="272"/>
    </row>
    <row r="838" spans="1:7" ht="15" customHeight="1" x14ac:dyDescent="0.35">
      <c r="A838" s="276" t="s">
        <v>376</v>
      </c>
      <c r="B838" s="277"/>
      <c r="C838" s="74" t="s">
        <v>19</v>
      </c>
      <c r="D838" s="74" t="s">
        <v>20</v>
      </c>
      <c r="E838" s="74" t="s">
        <v>349</v>
      </c>
      <c r="F838" s="74" t="s">
        <v>350</v>
      </c>
      <c r="G838" s="82" t="s">
        <v>351</v>
      </c>
    </row>
    <row r="839" spans="1:7" ht="21" customHeight="1" x14ac:dyDescent="0.35">
      <c r="A839" s="83" t="s">
        <v>257</v>
      </c>
      <c r="B839" s="76" t="s">
        <v>258</v>
      </c>
      <c r="C839" s="75" t="s">
        <v>59</v>
      </c>
      <c r="D839" s="75" t="s">
        <v>28</v>
      </c>
      <c r="E839" s="79">
        <v>1</v>
      </c>
      <c r="F839" s="78">
        <v>1.04</v>
      </c>
      <c r="G839" s="84">
        <f>E839*F839</f>
        <v>1.04</v>
      </c>
    </row>
    <row r="840" spans="1:7" ht="15" customHeight="1" x14ac:dyDescent="0.35">
      <c r="A840" s="85"/>
      <c r="B840" s="86"/>
      <c r="C840" s="86"/>
      <c r="D840" s="86"/>
      <c r="E840" s="278" t="s">
        <v>379</v>
      </c>
      <c r="F840" s="278"/>
      <c r="G840" s="87">
        <f>G839</f>
        <v>1.04</v>
      </c>
    </row>
    <row r="841" spans="1:7" ht="15" customHeight="1" x14ac:dyDescent="0.35">
      <c r="A841" s="85"/>
      <c r="B841" s="86"/>
      <c r="C841" s="86"/>
      <c r="D841" s="86"/>
      <c r="E841" s="273" t="s">
        <v>364</v>
      </c>
      <c r="F841" s="273"/>
      <c r="G841" s="94">
        <f>G840</f>
        <v>1.04</v>
      </c>
    </row>
    <row r="842" spans="1:7" ht="10" customHeight="1" x14ac:dyDescent="0.35">
      <c r="A842" s="85"/>
      <c r="B842" s="86"/>
      <c r="C842" s="86"/>
      <c r="D842" s="86"/>
      <c r="E842" s="274"/>
      <c r="F842" s="274"/>
      <c r="G842" s="275"/>
    </row>
    <row r="843" spans="1:7" ht="20" customHeight="1" x14ac:dyDescent="0.35">
      <c r="A843" s="279" t="s">
        <v>614</v>
      </c>
      <c r="B843" s="280"/>
      <c r="C843" s="280"/>
      <c r="D843" s="280"/>
      <c r="E843" s="280"/>
      <c r="F843" s="280"/>
      <c r="G843" s="281"/>
    </row>
    <row r="844" spans="1:7" ht="15" customHeight="1" x14ac:dyDescent="0.35">
      <c r="A844" s="276" t="s">
        <v>376</v>
      </c>
      <c r="B844" s="277"/>
      <c r="C844" s="74" t="s">
        <v>19</v>
      </c>
      <c r="D844" s="74" t="s">
        <v>20</v>
      </c>
      <c r="E844" s="74" t="s">
        <v>349</v>
      </c>
      <c r="F844" s="74" t="s">
        <v>350</v>
      </c>
      <c r="G844" s="82" t="s">
        <v>351</v>
      </c>
    </row>
    <row r="845" spans="1:7" ht="31" x14ac:dyDescent="0.35">
      <c r="A845" s="83" t="s">
        <v>615</v>
      </c>
      <c r="B845" s="76" t="s">
        <v>616</v>
      </c>
      <c r="C845" s="75" t="s">
        <v>59</v>
      </c>
      <c r="D845" s="75" t="s">
        <v>28</v>
      </c>
      <c r="E845" s="79">
        <v>1</v>
      </c>
      <c r="F845" s="78">
        <v>310.12</v>
      </c>
      <c r="G845" s="84">
        <f>E845*F845</f>
        <v>310.12</v>
      </c>
    </row>
    <row r="846" spans="1:7" ht="62" x14ac:dyDescent="0.35">
      <c r="A846" s="83" t="s">
        <v>617</v>
      </c>
      <c r="B846" s="76" t="s">
        <v>618</v>
      </c>
      <c r="C846" s="75" t="s">
        <v>59</v>
      </c>
      <c r="D846" s="75" t="s">
        <v>28</v>
      </c>
      <c r="E846" s="79">
        <v>3</v>
      </c>
      <c r="F846" s="78">
        <v>5.61</v>
      </c>
      <c r="G846" s="84">
        <f>E846*F846</f>
        <v>16.830000000000002</v>
      </c>
    </row>
    <row r="847" spans="1:7" ht="15" customHeight="1" x14ac:dyDescent="0.35">
      <c r="A847" s="85"/>
      <c r="B847" s="86"/>
      <c r="C847" s="86"/>
      <c r="D847" s="86"/>
      <c r="E847" s="278" t="s">
        <v>379</v>
      </c>
      <c r="F847" s="278"/>
      <c r="G847" s="87">
        <f>G845+G846</f>
        <v>326.95</v>
      </c>
    </row>
    <row r="848" spans="1:7" ht="15" customHeight="1" x14ac:dyDescent="0.35">
      <c r="A848" s="276" t="s">
        <v>404</v>
      </c>
      <c r="B848" s="277"/>
      <c r="C848" s="74" t="s">
        <v>19</v>
      </c>
      <c r="D848" s="74" t="s">
        <v>20</v>
      </c>
      <c r="E848" s="74" t="s">
        <v>349</v>
      </c>
      <c r="F848" s="74" t="s">
        <v>350</v>
      </c>
      <c r="G848" s="82" t="s">
        <v>351</v>
      </c>
    </row>
    <row r="849" spans="1:7" ht="31" x14ac:dyDescent="0.35">
      <c r="A849" s="83" t="s">
        <v>583</v>
      </c>
      <c r="B849" s="199" t="s">
        <v>919</v>
      </c>
      <c r="C849" s="75" t="s">
        <v>59</v>
      </c>
      <c r="D849" s="75" t="s">
        <v>32</v>
      </c>
      <c r="E849" s="79">
        <v>1.3186171799999999</v>
      </c>
      <c r="F849" s="78">
        <f>F826</f>
        <v>22.8</v>
      </c>
      <c r="G849" s="84">
        <f>E849*F849</f>
        <v>30.064471703999999</v>
      </c>
    </row>
    <row r="850" spans="1:7" ht="15" customHeight="1" x14ac:dyDescent="0.35">
      <c r="A850" s="83" t="s">
        <v>584</v>
      </c>
      <c r="B850" s="199" t="s">
        <v>585</v>
      </c>
      <c r="C850" s="75" t="s">
        <v>59</v>
      </c>
      <c r="D850" s="75" t="s">
        <v>32</v>
      </c>
      <c r="E850" s="79">
        <v>1.3191927699999999</v>
      </c>
      <c r="F850" s="78">
        <f>F827</f>
        <v>22.87</v>
      </c>
      <c r="G850" s="84">
        <f>E850*F850</f>
        <v>30.169938649900001</v>
      </c>
    </row>
    <row r="851" spans="1:7" ht="18" customHeight="1" x14ac:dyDescent="0.35">
      <c r="A851" s="85"/>
      <c r="B851" s="86"/>
      <c r="C851" s="86"/>
      <c r="D851" s="86"/>
      <c r="E851" s="278" t="s">
        <v>409</v>
      </c>
      <c r="F851" s="278"/>
      <c r="G851" s="87">
        <f>G849+G850</f>
        <v>60.234410353900003</v>
      </c>
    </row>
    <row r="852" spans="1:7" ht="15" customHeight="1" x14ac:dyDescent="0.35">
      <c r="A852" s="85"/>
      <c r="B852" s="86"/>
      <c r="C852" s="86"/>
      <c r="D852" s="86"/>
      <c r="E852" s="273" t="s">
        <v>364</v>
      </c>
      <c r="F852" s="273"/>
      <c r="G852" s="94">
        <f>G847+G851</f>
        <v>387.18441035389998</v>
      </c>
    </row>
    <row r="853" spans="1:7" ht="10" customHeight="1" x14ac:dyDescent="0.35">
      <c r="A853" s="85"/>
      <c r="B853" s="86"/>
      <c r="C853" s="86"/>
      <c r="D853" s="86"/>
      <c r="E853" s="274"/>
      <c r="F853" s="274"/>
      <c r="G853" s="275"/>
    </row>
    <row r="854" spans="1:7" ht="20" customHeight="1" x14ac:dyDescent="0.35">
      <c r="A854" s="279" t="s">
        <v>619</v>
      </c>
      <c r="B854" s="280"/>
      <c r="C854" s="280"/>
      <c r="D854" s="280"/>
      <c r="E854" s="280"/>
      <c r="F854" s="280"/>
      <c r="G854" s="281"/>
    </row>
    <row r="855" spans="1:7" ht="15" customHeight="1" x14ac:dyDescent="0.35">
      <c r="A855" s="276" t="s">
        <v>376</v>
      </c>
      <c r="B855" s="277"/>
      <c r="C855" s="74" t="s">
        <v>19</v>
      </c>
      <c r="D855" s="74" t="s">
        <v>20</v>
      </c>
      <c r="E855" s="74" t="s">
        <v>349</v>
      </c>
      <c r="F855" s="74" t="s">
        <v>350</v>
      </c>
      <c r="G855" s="82" t="s">
        <v>351</v>
      </c>
    </row>
    <row r="856" spans="1:7" ht="21" customHeight="1" x14ac:dyDescent="0.35">
      <c r="A856" s="83" t="s">
        <v>620</v>
      </c>
      <c r="B856" s="76" t="s">
        <v>621</v>
      </c>
      <c r="C856" s="75" t="s">
        <v>59</v>
      </c>
      <c r="D856" s="75" t="s">
        <v>28</v>
      </c>
      <c r="E856" s="79">
        <v>1</v>
      </c>
      <c r="F856" s="78">
        <v>56.85</v>
      </c>
      <c r="G856" s="84">
        <f>E856*F856</f>
        <v>56.85</v>
      </c>
    </row>
    <row r="857" spans="1:7" ht="29" customHeight="1" x14ac:dyDescent="0.35">
      <c r="A857" s="83" t="s">
        <v>622</v>
      </c>
      <c r="B857" s="76" t="s">
        <v>623</v>
      </c>
      <c r="C857" s="75" t="s">
        <v>59</v>
      </c>
      <c r="D857" s="75" t="s">
        <v>28</v>
      </c>
      <c r="E857" s="79">
        <v>3</v>
      </c>
      <c r="F857" s="78">
        <v>1.04</v>
      </c>
      <c r="G857" s="84">
        <f>E857*F857</f>
        <v>3.12</v>
      </c>
    </row>
    <row r="858" spans="1:7" ht="15" customHeight="1" x14ac:dyDescent="0.35">
      <c r="A858" s="85"/>
      <c r="B858" s="86"/>
      <c r="C858" s="86"/>
      <c r="D858" s="86"/>
      <c r="E858" s="278" t="s">
        <v>379</v>
      </c>
      <c r="F858" s="278"/>
      <c r="G858" s="87">
        <f>G856+G857</f>
        <v>59.97</v>
      </c>
    </row>
    <row r="859" spans="1:7" ht="15" customHeight="1" x14ac:dyDescent="0.35">
      <c r="A859" s="276" t="s">
        <v>404</v>
      </c>
      <c r="B859" s="277"/>
      <c r="C859" s="74" t="s">
        <v>19</v>
      </c>
      <c r="D859" s="74" t="s">
        <v>20</v>
      </c>
      <c r="E859" s="74" t="s">
        <v>349</v>
      </c>
      <c r="F859" s="74" t="s">
        <v>350</v>
      </c>
      <c r="G859" s="82" t="s">
        <v>351</v>
      </c>
    </row>
    <row r="860" spans="1:7" ht="31" x14ac:dyDescent="0.35">
      <c r="A860" s="83" t="s">
        <v>583</v>
      </c>
      <c r="B860" s="199" t="s">
        <v>919</v>
      </c>
      <c r="C860" s="75" t="s">
        <v>59</v>
      </c>
      <c r="D860" s="75" t="s">
        <v>32</v>
      </c>
      <c r="E860" s="79">
        <v>0.14185893999999999</v>
      </c>
      <c r="F860" s="78">
        <f>F849</f>
        <v>22.8</v>
      </c>
      <c r="G860" s="84">
        <f>E860*F860</f>
        <v>3.2343838319999998</v>
      </c>
    </row>
    <row r="861" spans="1:7" ht="15" customHeight="1" x14ac:dyDescent="0.35">
      <c r="A861" s="83" t="s">
        <v>584</v>
      </c>
      <c r="B861" s="199" t="s">
        <v>585</v>
      </c>
      <c r="C861" s="75" t="s">
        <v>59</v>
      </c>
      <c r="D861" s="75" t="s">
        <v>32</v>
      </c>
      <c r="E861" s="79">
        <v>0.14236603</v>
      </c>
      <c r="F861" s="78">
        <f>F850</f>
        <v>22.87</v>
      </c>
      <c r="G861" s="84">
        <f>E861*F861</f>
        <v>3.2559111061000001</v>
      </c>
    </row>
    <row r="862" spans="1:7" ht="18" customHeight="1" x14ac:dyDescent="0.35">
      <c r="A862" s="85"/>
      <c r="B862" s="86"/>
      <c r="C862" s="86"/>
      <c r="D862" s="86"/>
      <c r="E862" s="278" t="s">
        <v>409</v>
      </c>
      <c r="F862" s="278"/>
      <c r="G862" s="87">
        <f>G860+G861</f>
        <v>6.4902949380999999</v>
      </c>
    </row>
    <row r="863" spans="1:7" ht="15" customHeight="1" x14ac:dyDescent="0.35">
      <c r="A863" s="85"/>
      <c r="B863" s="86"/>
      <c r="C863" s="86"/>
      <c r="D863" s="86"/>
      <c r="E863" s="273" t="s">
        <v>364</v>
      </c>
      <c r="F863" s="273"/>
      <c r="G863" s="94">
        <f>G858+G862</f>
        <v>66.460294938099992</v>
      </c>
    </row>
    <row r="864" spans="1:7" ht="10" customHeight="1" x14ac:dyDescent="0.35">
      <c r="A864" s="85"/>
      <c r="B864" s="86"/>
      <c r="C864" s="86"/>
      <c r="D864" s="86"/>
      <c r="E864" s="274"/>
      <c r="F864" s="274"/>
      <c r="G864" s="275"/>
    </row>
    <row r="865" spans="1:7" ht="20" customHeight="1" x14ac:dyDescent="0.35">
      <c r="A865" s="279" t="s">
        <v>624</v>
      </c>
      <c r="B865" s="280"/>
      <c r="C865" s="280"/>
      <c r="D865" s="280"/>
      <c r="E865" s="280"/>
      <c r="F865" s="280"/>
      <c r="G865" s="281"/>
    </row>
    <row r="866" spans="1:7" ht="15" customHeight="1" x14ac:dyDescent="0.35">
      <c r="A866" s="276" t="s">
        <v>376</v>
      </c>
      <c r="B866" s="277"/>
      <c r="C866" s="74" t="s">
        <v>19</v>
      </c>
      <c r="D866" s="74" t="s">
        <v>20</v>
      </c>
      <c r="E866" s="74" t="s">
        <v>349</v>
      </c>
      <c r="F866" s="74" t="s">
        <v>350</v>
      </c>
      <c r="G866" s="82" t="s">
        <v>351</v>
      </c>
    </row>
    <row r="867" spans="1:7" ht="31" x14ac:dyDescent="0.35">
      <c r="A867" s="83" t="s">
        <v>620</v>
      </c>
      <c r="B867" s="76" t="s">
        <v>621</v>
      </c>
      <c r="C867" s="75" t="s">
        <v>59</v>
      </c>
      <c r="D867" s="75" t="s">
        <v>28</v>
      </c>
      <c r="E867" s="79">
        <v>1</v>
      </c>
      <c r="F867" s="78">
        <v>56.85</v>
      </c>
      <c r="G867" s="84">
        <f>E867*F867</f>
        <v>56.85</v>
      </c>
    </row>
    <row r="868" spans="1:7" ht="29" customHeight="1" x14ac:dyDescent="0.35">
      <c r="A868" s="83" t="s">
        <v>625</v>
      </c>
      <c r="B868" s="76" t="s">
        <v>626</v>
      </c>
      <c r="C868" s="75" t="s">
        <v>59</v>
      </c>
      <c r="D868" s="75" t="s">
        <v>28</v>
      </c>
      <c r="E868" s="79">
        <v>3</v>
      </c>
      <c r="F868" s="78">
        <v>1.36</v>
      </c>
      <c r="G868" s="84">
        <f>E868*F868</f>
        <v>4.08</v>
      </c>
    </row>
    <row r="869" spans="1:7" ht="15" customHeight="1" x14ac:dyDescent="0.35">
      <c r="A869" s="85"/>
      <c r="B869" s="86"/>
      <c r="C869" s="86"/>
      <c r="D869" s="86"/>
      <c r="E869" s="278" t="s">
        <v>379</v>
      </c>
      <c r="F869" s="278"/>
      <c r="G869" s="87">
        <f>G867+G868</f>
        <v>60.93</v>
      </c>
    </row>
    <row r="870" spans="1:7" ht="15" customHeight="1" x14ac:dyDescent="0.35">
      <c r="A870" s="276" t="s">
        <v>404</v>
      </c>
      <c r="B870" s="277"/>
      <c r="C870" s="74" t="s">
        <v>19</v>
      </c>
      <c r="D870" s="74" t="s">
        <v>20</v>
      </c>
      <c r="E870" s="74" t="s">
        <v>349</v>
      </c>
      <c r="F870" s="74" t="s">
        <v>350</v>
      </c>
      <c r="G870" s="82" t="s">
        <v>351</v>
      </c>
    </row>
    <row r="871" spans="1:7" ht="31" x14ac:dyDescent="0.35">
      <c r="A871" s="83" t="s">
        <v>583</v>
      </c>
      <c r="B871" s="199" t="s">
        <v>919</v>
      </c>
      <c r="C871" s="75" t="s">
        <v>59</v>
      </c>
      <c r="D871" s="75" t="s">
        <v>32</v>
      </c>
      <c r="E871" s="79">
        <v>0.19816492999999999</v>
      </c>
      <c r="F871" s="78">
        <f>F860</f>
        <v>22.8</v>
      </c>
      <c r="G871" s="84">
        <f>E871*F871</f>
        <v>4.5181604039999996</v>
      </c>
    </row>
    <row r="872" spans="1:7" ht="15" customHeight="1" x14ac:dyDescent="0.35">
      <c r="A872" s="83" t="s">
        <v>584</v>
      </c>
      <c r="B872" s="199" t="s">
        <v>585</v>
      </c>
      <c r="C872" s="75" t="s">
        <v>59</v>
      </c>
      <c r="D872" s="75" t="s">
        <v>32</v>
      </c>
      <c r="E872" s="79">
        <v>0.19823342999999999</v>
      </c>
      <c r="F872" s="78">
        <f>F861</f>
        <v>22.87</v>
      </c>
      <c r="G872" s="84">
        <f>E872*F872</f>
        <v>4.5335985441000002</v>
      </c>
    </row>
    <row r="873" spans="1:7" ht="18" customHeight="1" x14ac:dyDescent="0.35">
      <c r="A873" s="85"/>
      <c r="B873" s="86"/>
      <c r="C873" s="86"/>
      <c r="D873" s="86"/>
      <c r="E873" s="278" t="s">
        <v>409</v>
      </c>
      <c r="F873" s="278"/>
      <c r="G873" s="87">
        <f>G871+G872</f>
        <v>9.0517589480999998</v>
      </c>
    </row>
    <row r="874" spans="1:7" ht="15" customHeight="1" x14ac:dyDescent="0.35">
      <c r="A874" s="85"/>
      <c r="B874" s="86"/>
      <c r="C874" s="86"/>
      <c r="D874" s="86"/>
      <c r="E874" s="273" t="s">
        <v>364</v>
      </c>
      <c r="F874" s="273"/>
      <c r="G874" s="94">
        <f>G869+G873</f>
        <v>69.981758948099994</v>
      </c>
    </row>
    <row r="875" spans="1:7" ht="10" customHeight="1" x14ac:dyDescent="0.35">
      <c r="A875" s="85"/>
      <c r="B875" s="86"/>
      <c r="C875" s="86"/>
      <c r="D875" s="86"/>
      <c r="E875" s="274"/>
      <c r="F875" s="274"/>
      <c r="G875" s="275"/>
    </row>
    <row r="876" spans="1:7" ht="20" customHeight="1" x14ac:dyDescent="0.35">
      <c r="A876" s="279" t="s">
        <v>627</v>
      </c>
      <c r="B876" s="280"/>
      <c r="C876" s="280"/>
      <c r="D876" s="280"/>
      <c r="E876" s="280"/>
      <c r="F876" s="280"/>
      <c r="G876" s="281"/>
    </row>
    <row r="877" spans="1:7" ht="15" customHeight="1" x14ac:dyDescent="0.35">
      <c r="A877" s="276" t="s">
        <v>376</v>
      </c>
      <c r="B877" s="277"/>
      <c r="C877" s="74" t="s">
        <v>19</v>
      </c>
      <c r="D877" s="74" t="s">
        <v>20</v>
      </c>
      <c r="E877" s="74" t="s">
        <v>349</v>
      </c>
      <c r="F877" s="74" t="s">
        <v>350</v>
      </c>
      <c r="G877" s="82" t="s">
        <v>351</v>
      </c>
    </row>
    <row r="878" spans="1:7" ht="21" customHeight="1" x14ac:dyDescent="0.35">
      <c r="A878" s="83" t="s">
        <v>628</v>
      </c>
      <c r="B878" s="76" t="s">
        <v>629</v>
      </c>
      <c r="C878" s="75" t="s">
        <v>59</v>
      </c>
      <c r="D878" s="75" t="s">
        <v>28</v>
      </c>
      <c r="E878" s="79">
        <v>1</v>
      </c>
      <c r="F878" s="78">
        <v>46.41</v>
      </c>
      <c r="G878" s="84">
        <f>E878*F878</f>
        <v>46.41</v>
      </c>
    </row>
    <row r="879" spans="1:7" ht="29" customHeight="1" x14ac:dyDescent="0.35">
      <c r="A879" s="83" t="s">
        <v>625</v>
      </c>
      <c r="B879" s="76" t="s">
        <v>626</v>
      </c>
      <c r="C879" s="75" t="s">
        <v>59</v>
      </c>
      <c r="D879" s="75" t="s">
        <v>28</v>
      </c>
      <c r="E879" s="79">
        <v>2</v>
      </c>
      <c r="F879" s="78">
        <v>1.36</v>
      </c>
      <c r="G879" s="84">
        <f>E879*F879</f>
        <v>2.72</v>
      </c>
    </row>
    <row r="880" spans="1:7" ht="15" customHeight="1" x14ac:dyDescent="0.35">
      <c r="A880" s="85"/>
      <c r="B880" s="86"/>
      <c r="C880" s="86"/>
      <c r="D880" s="86"/>
      <c r="E880" s="278" t="s">
        <v>379</v>
      </c>
      <c r="F880" s="278"/>
      <c r="G880" s="87">
        <f>G878+G879</f>
        <v>49.129999999999995</v>
      </c>
    </row>
    <row r="881" spans="1:7" ht="15" customHeight="1" x14ac:dyDescent="0.35">
      <c r="A881" s="276" t="s">
        <v>404</v>
      </c>
      <c r="B881" s="277"/>
      <c r="C881" s="74" t="s">
        <v>19</v>
      </c>
      <c r="D881" s="74" t="s">
        <v>20</v>
      </c>
      <c r="E881" s="74" t="s">
        <v>349</v>
      </c>
      <c r="F881" s="74" t="s">
        <v>350</v>
      </c>
      <c r="G881" s="82" t="s">
        <v>351</v>
      </c>
    </row>
    <row r="882" spans="1:7" ht="31" x14ac:dyDescent="0.35">
      <c r="A882" s="83" t="s">
        <v>583</v>
      </c>
      <c r="B882" s="199" t="s">
        <v>919</v>
      </c>
      <c r="C882" s="75" t="s">
        <v>59</v>
      </c>
      <c r="D882" s="75" t="s">
        <v>32</v>
      </c>
      <c r="E882" s="79">
        <v>0.13199008000000001</v>
      </c>
      <c r="F882" s="78">
        <f>F871</f>
        <v>22.8</v>
      </c>
      <c r="G882" s="84">
        <f>E882*F882</f>
        <v>3.0093738240000003</v>
      </c>
    </row>
    <row r="883" spans="1:7" ht="15" customHeight="1" x14ac:dyDescent="0.35">
      <c r="A883" s="83" t="s">
        <v>584</v>
      </c>
      <c r="B883" s="199" t="s">
        <v>585</v>
      </c>
      <c r="C883" s="75" t="s">
        <v>59</v>
      </c>
      <c r="D883" s="75" t="s">
        <v>32</v>
      </c>
      <c r="E883" s="79">
        <v>0.13242867</v>
      </c>
      <c r="F883" s="78">
        <f>F872</f>
        <v>22.87</v>
      </c>
      <c r="G883" s="84">
        <f>E883*F883</f>
        <v>3.0286436829000003</v>
      </c>
    </row>
    <row r="884" spans="1:7" ht="18" customHeight="1" x14ac:dyDescent="0.35">
      <c r="A884" s="85"/>
      <c r="B884" s="86"/>
      <c r="C884" s="86"/>
      <c r="D884" s="86"/>
      <c r="E884" s="278" t="s">
        <v>409</v>
      </c>
      <c r="F884" s="278"/>
      <c r="G884" s="87">
        <f>G882+G883</f>
        <v>6.0380175069000011</v>
      </c>
    </row>
    <row r="885" spans="1:7" ht="15" customHeight="1" x14ac:dyDescent="0.35">
      <c r="A885" s="85"/>
      <c r="B885" s="86"/>
      <c r="C885" s="86"/>
      <c r="D885" s="86"/>
      <c r="E885" s="273" t="s">
        <v>364</v>
      </c>
      <c r="F885" s="273"/>
      <c r="G885" s="94">
        <f>G880+G884</f>
        <v>55.1680175069</v>
      </c>
    </row>
    <row r="886" spans="1:7" ht="10" customHeight="1" x14ac:dyDescent="0.35">
      <c r="A886" s="85"/>
      <c r="B886" s="86"/>
      <c r="C886" s="86"/>
      <c r="D886" s="86"/>
      <c r="E886" s="274"/>
      <c r="F886" s="274"/>
      <c r="G886" s="275"/>
    </row>
    <row r="887" spans="1:7" ht="20" customHeight="1" x14ac:dyDescent="0.35">
      <c r="A887" s="279" t="s">
        <v>630</v>
      </c>
      <c r="B887" s="280"/>
      <c r="C887" s="280"/>
      <c r="D887" s="280"/>
      <c r="E887" s="280"/>
      <c r="F887" s="280"/>
      <c r="G887" s="281"/>
    </row>
    <row r="888" spans="1:7" ht="15" customHeight="1" x14ac:dyDescent="0.35">
      <c r="A888" s="276" t="s">
        <v>376</v>
      </c>
      <c r="B888" s="277"/>
      <c r="C888" s="74" t="s">
        <v>19</v>
      </c>
      <c r="D888" s="74" t="s">
        <v>20</v>
      </c>
      <c r="E888" s="74" t="s">
        <v>349</v>
      </c>
      <c r="F888" s="74" t="s">
        <v>350</v>
      </c>
      <c r="G888" s="82" t="s">
        <v>351</v>
      </c>
    </row>
    <row r="889" spans="1:7" ht="21" customHeight="1" x14ac:dyDescent="0.35">
      <c r="A889" s="83" t="s">
        <v>628</v>
      </c>
      <c r="B889" s="76" t="s">
        <v>629</v>
      </c>
      <c r="C889" s="75" t="s">
        <v>59</v>
      </c>
      <c r="D889" s="75" t="s">
        <v>28</v>
      </c>
      <c r="E889" s="79">
        <v>1</v>
      </c>
      <c r="F889" s="78">
        <v>46.41</v>
      </c>
      <c r="G889" s="84">
        <f>E889*F889</f>
        <v>46.41</v>
      </c>
    </row>
    <row r="890" spans="1:7" ht="29" customHeight="1" x14ac:dyDescent="0.35">
      <c r="A890" s="83" t="s">
        <v>631</v>
      </c>
      <c r="B890" s="76" t="s">
        <v>632</v>
      </c>
      <c r="C890" s="75" t="s">
        <v>59</v>
      </c>
      <c r="D890" s="75" t="s">
        <v>28</v>
      </c>
      <c r="E890" s="79">
        <v>2</v>
      </c>
      <c r="F890" s="78">
        <v>1.61</v>
      </c>
      <c r="G890" s="84">
        <f>E890*F890</f>
        <v>3.22</v>
      </c>
    </row>
    <row r="891" spans="1:7" ht="15" customHeight="1" x14ac:dyDescent="0.35">
      <c r="A891" s="85"/>
      <c r="B891" s="86"/>
      <c r="C891" s="86"/>
      <c r="D891" s="86"/>
      <c r="E891" s="278" t="s">
        <v>379</v>
      </c>
      <c r="F891" s="278"/>
      <c r="G891" s="87">
        <f>G889+G890</f>
        <v>49.629999999999995</v>
      </c>
    </row>
    <row r="892" spans="1:7" ht="15" customHeight="1" x14ac:dyDescent="0.35">
      <c r="A892" s="276" t="s">
        <v>404</v>
      </c>
      <c r="B892" s="277"/>
      <c r="C892" s="74" t="s">
        <v>19</v>
      </c>
      <c r="D892" s="74" t="s">
        <v>20</v>
      </c>
      <c r="E892" s="74" t="s">
        <v>349</v>
      </c>
      <c r="F892" s="74" t="s">
        <v>350</v>
      </c>
      <c r="G892" s="82" t="s">
        <v>351</v>
      </c>
    </row>
    <row r="893" spans="1:7" ht="31" x14ac:dyDescent="0.35">
      <c r="A893" s="83" t="s">
        <v>583</v>
      </c>
      <c r="B893" s="199" t="s">
        <v>919</v>
      </c>
      <c r="C893" s="75" t="s">
        <v>59</v>
      </c>
      <c r="D893" s="75" t="s">
        <v>32</v>
      </c>
      <c r="E893" s="79">
        <v>0.18179929</v>
      </c>
      <c r="F893" s="78">
        <f>F882</f>
        <v>22.8</v>
      </c>
      <c r="G893" s="84">
        <f>E893*F893</f>
        <v>4.1450238119999998</v>
      </c>
    </row>
    <row r="894" spans="1:7" ht="15" customHeight="1" x14ac:dyDescent="0.35">
      <c r="A894" s="83" t="s">
        <v>584</v>
      </c>
      <c r="B894" s="199" t="s">
        <v>585</v>
      </c>
      <c r="C894" s="75" t="s">
        <v>59</v>
      </c>
      <c r="D894" s="75" t="s">
        <v>32</v>
      </c>
      <c r="E894" s="79">
        <v>0.18186779</v>
      </c>
      <c r="F894" s="78">
        <f>F883</f>
        <v>22.87</v>
      </c>
      <c r="G894" s="84">
        <f>E894*F894</f>
        <v>4.1593163572999998</v>
      </c>
    </row>
    <row r="895" spans="1:7" ht="18" customHeight="1" x14ac:dyDescent="0.35">
      <c r="A895" s="85"/>
      <c r="B895" s="86"/>
      <c r="C895" s="86"/>
      <c r="D895" s="86"/>
      <c r="E895" s="278" t="s">
        <v>409</v>
      </c>
      <c r="F895" s="278"/>
      <c r="G895" s="87">
        <f>G893+G894</f>
        <v>8.3043401692999996</v>
      </c>
    </row>
    <row r="896" spans="1:7" ht="15" customHeight="1" x14ac:dyDescent="0.35">
      <c r="A896" s="85"/>
      <c r="B896" s="86"/>
      <c r="C896" s="86"/>
      <c r="D896" s="86"/>
      <c r="E896" s="273" t="s">
        <v>364</v>
      </c>
      <c r="F896" s="273"/>
      <c r="G896" s="94">
        <f>G891+G895</f>
        <v>57.934340169299993</v>
      </c>
    </row>
    <row r="897" spans="1:7" ht="10" customHeight="1" x14ac:dyDescent="0.35">
      <c r="A897" s="85"/>
      <c r="B897" s="86"/>
      <c r="C897" s="86"/>
      <c r="D897" s="86"/>
      <c r="E897" s="274"/>
      <c r="F897" s="274"/>
      <c r="G897" s="275"/>
    </row>
    <row r="898" spans="1:7" ht="20" customHeight="1" x14ac:dyDescent="0.35">
      <c r="A898" s="279" t="s">
        <v>633</v>
      </c>
      <c r="B898" s="280"/>
      <c r="C898" s="280"/>
      <c r="D898" s="280"/>
      <c r="E898" s="280"/>
      <c r="F898" s="280"/>
      <c r="G898" s="281"/>
    </row>
    <row r="899" spans="1:7" ht="15" customHeight="1" x14ac:dyDescent="0.35">
      <c r="A899" s="276" t="s">
        <v>376</v>
      </c>
      <c r="B899" s="277"/>
      <c r="C899" s="74" t="s">
        <v>19</v>
      </c>
      <c r="D899" s="74" t="s">
        <v>20</v>
      </c>
      <c r="E899" s="74" t="s">
        <v>349</v>
      </c>
      <c r="F899" s="74" t="s">
        <v>350</v>
      </c>
      <c r="G899" s="82" t="s">
        <v>351</v>
      </c>
    </row>
    <row r="900" spans="1:7" ht="29" customHeight="1" x14ac:dyDescent="0.35">
      <c r="A900" s="83" t="s">
        <v>634</v>
      </c>
      <c r="B900" s="76" t="s">
        <v>635</v>
      </c>
      <c r="C900" s="75" t="s">
        <v>59</v>
      </c>
      <c r="D900" s="75" t="s">
        <v>28</v>
      </c>
      <c r="E900" s="79">
        <v>1</v>
      </c>
      <c r="F900" s="78">
        <v>1270.07</v>
      </c>
      <c r="G900" s="84">
        <f>E900*F900</f>
        <v>1270.07</v>
      </c>
    </row>
    <row r="901" spans="1:7" ht="15" customHeight="1" x14ac:dyDescent="0.35">
      <c r="A901" s="85"/>
      <c r="B901" s="86"/>
      <c r="C901" s="86"/>
      <c r="D901" s="86"/>
      <c r="E901" s="278" t="s">
        <v>379</v>
      </c>
      <c r="F901" s="278"/>
      <c r="G901" s="87">
        <f>G900</f>
        <v>1270.07</v>
      </c>
    </row>
    <row r="902" spans="1:7" ht="15" customHeight="1" x14ac:dyDescent="0.35">
      <c r="A902" s="276" t="s">
        <v>404</v>
      </c>
      <c r="B902" s="277"/>
      <c r="C902" s="74" t="s">
        <v>19</v>
      </c>
      <c r="D902" s="74" t="s">
        <v>20</v>
      </c>
      <c r="E902" s="74" t="s">
        <v>349</v>
      </c>
      <c r="F902" s="74" t="s">
        <v>350</v>
      </c>
      <c r="G902" s="82" t="s">
        <v>351</v>
      </c>
    </row>
    <row r="903" spans="1:7" ht="46.5" x14ac:dyDescent="0.35">
      <c r="A903" s="83" t="s">
        <v>405</v>
      </c>
      <c r="B903" s="199" t="s">
        <v>406</v>
      </c>
      <c r="C903" s="75" t="s">
        <v>59</v>
      </c>
      <c r="D903" s="75" t="s">
        <v>32</v>
      </c>
      <c r="E903" s="79">
        <v>0.24637888999999999</v>
      </c>
      <c r="F903" s="78">
        <v>21.85</v>
      </c>
      <c r="G903" s="84">
        <f>E903*F903</f>
        <v>5.3833787465</v>
      </c>
    </row>
    <row r="904" spans="1:7" ht="31" x14ac:dyDescent="0.35">
      <c r="A904" s="83" t="s">
        <v>407</v>
      </c>
      <c r="B904" s="199" t="s">
        <v>408</v>
      </c>
      <c r="C904" s="75" t="s">
        <v>59</v>
      </c>
      <c r="D904" s="75" t="s">
        <v>32</v>
      </c>
      <c r="E904" s="79">
        <v>0.24690960000000001</v>
      </c>
      <c r="F904" s="78">
        <v>26</v>
      </c>
      <c r="G904" s="84">
        <f>E904*F904</f>
        <v>6.4196496000000005</v>
      </c>
    </row>
    <row r="905" spans="1:7" ht="18" customHeight="1" x14ac:dyDescent="0.35">
      <c r="A905" s="85"/>
      <c r="B905" s="86"/>
      <c r="C905" s="86"/>
      <c r="D905" s="86"/>
      <c r="E905" s="278" t="s">
        <v>409</v>
      </c>
      <c r="F905" s="278"/>
      <c r="G905" s="87">
        <f>G903+G904</f>
        <v>11.8030283465</v>
      </c>
    </row>
    <row r="906" spans="1:7" ht="15" customHeight="1" x14ac:dyDescent="0.35">
      <c r="A906" s="85"/>
      <c r="B906" s="86"/>
      <c r="C906" s="86"/>
      <c r="D906" s="86"/>
      <c r="E906" s="273" t="s">
        <v>364</v>
      </c>
      <c r="F906" s="273"/>
      <c r="G906" s="94">
        <f>G901+G905</f>
        <v>1281.8730283465</v>
      </c>
    </row>
    <row r="907" spans="1:7" ht="10" customHeight="1" x14ac:dyDescent="0.35">
      <c r="A907" s="85"/>
      <c r="B907" s="86"/>
      <c r="C907" s="86"/>
      <c r="D907" s="86"/>
      <c r="E907" s="274"/>
      <c r="F907" s="274"/>
      <c r="G907" s="275"/>
    </row>
    <row r="908" spans="1:7" ht="20" customHeight="1" x14ac:dyDescent="0.35">
      <c r="A908" s="279" t="s">
        <v>636</v>
      </c>
      <c r="B908" s="280"/>
      <c r="C908" s="280"/>
      <c r="D908" s="280"/>
      <c r="E908" s="280"/>
      <c r="F908" s="280"/>
      <c r="G908" s="281"/>
    </row>
    <row r="909" spans="1:7" ht="15" customHeight="1" x14ac:dyDescent="0.35">
      <c r="A909" s="276" t="s">
        <v>376</v>
      </c>
      <c r="B909" s="277"/>
      <c r="C909" s="74" t="s">
        <v>19</v>
      </c>
      <c r="D909" s="74" t="s">
        <v>20</v>
      </c>
      <c r="E909" s="74" t="s">
        <v>349</v>
      </c>
      <c r="F909" s="74" t="s">
        <v>350</v>
      </c>
      <c r="G909" s="82" t="s">
        <v>351</v>
      </c>
    </row>
    <row r="910" spans="1:7" ht="21" customHeight="1" x14ac:dyDescent="0.35">
      <c r="A910" s="83" t="s">
        <v>637</v>
      </c>
      <c r="B910" s="76" t="s">
        <v>638</v>
      </c>
      <c r="C910" s="75" t="s">
        <v>190</v>
      </c>
      <c r="D910" s="75" t="s">
        <v>191</v>
      </c>
      <c r="E910" s="79">
        <v>1</v>
      </c>
      <c r="F910" s="78">
        <v>45.26</v>
      </c>
      <c r="G910" s="84">
        <f>E910*F910</f>
        <v>45.26</v>
      </c>
    </row>
    <row r="911" spans="1:7" ht="21" customHeight="1" x14ac:dyDescent="0.35">
      <c r="A911" s="83" t="s">
        <v>639</v>
      </c>
      <c r="B911" s="76" t="s">
        <v>640</v>
      </c>
      <c r="C911" s="75" t="s">
        <v>190</v>
      </c>
      <c r="D911" s="75" t="s">
        <v>191</v>
      </c>
      <c r="E911" s="79">
        <v>2</v>
      </c>
      <c r="F911" s="78">
        <v>27.96</v>
      </c>
      <c r="G911" s="84">
        <f t="shared" ref="G911:G922" si="1">E911*F911</f>
        <v>55.92</v>
      </c>
    </row>
    <row r="912" spans="1:7" ht="21" customHeight="1" x14ac:dyDescent="0.35">
      <c r="A912" s="83" t="s">
        <v>641</v>
      </c>
      <c r="B912" s="76" t="s">
        <v>642</v>
      </c>
      <c r="C912" s="75" t="s">
        <v>190</v>
      </c>
      <c r="D912" s="75" t="s">
        <v>191</v>
      </c>
      <c r="E912" s="79">
        <v>1</v>
      </c>
      <c r="F912" s="78">
        <v>14</v>
      </c>
      <c r="G912" s="84">
        <f t="shared" si="1"/>
        <v>14</v>
      </c>
    </row>
    <row r="913" spans="1:7" ht="21" customHeight="1" x14ac:dyDescent="0.35">
      <c r="A913" s="83" t="s">
        <v>643</v>
      </c>
      <c r="B913" s="76" t="s">
        <v>644</v>
      </c>
      <c r="C913" s="75" t="s">
        <v>190</v>
      </c>
      <c r="D913" s="75" t="s">
        <v>191</v>
      </c>
      <c r="E913" s="79">
        <v>1</v>
      </c>
      <c r="F913" s="78">
        <v>2590.83</v>
      </c>
      <c r="G913" s="84">
        <f t="shared" si="1"/>
        <v>2590.83</v>
      </c>
    </row>
    <row r="914" spans="1:7" ht="15" customHeight="1" x14ac:dyDescent="0.35">
      <c r="A914" s="83" t="s">
        <v>645</v>
      </c>
      <c r="B914" s="76" t="s">
        <v>646</v>
      </c>
      <c r="C914" s="75" t="s">
        <v>190</v>
      </c>
      <c r="D914" s="75" t="s">
        <v>240</v>
      </c>
      <c r="E914" s="79">
        <v>6.7</v>
      </c>
      <c r="F914" s="78">
        <v>0.22</v>
      </c>
      <c r="G914" s="84">
        <f t="shared" si="1"/>
        <v>1.474</v>
      </c>
    </row>
    <row r="915" spans="1:7" ht="21" customHeight="1" x14ac:dyDescent="0.35">
      <c r="A915" s="83" t="s">
        <v>647</v>
      </c>
      <c r="B915" s="76" t="s">
        <v>648</v>
      </c>
      <c r="C915" s="75" t="s">
        <v>190</v>
      </c>
      <c r="D915" s="75" t="s">
        <v>191</v>
      </c>
      <c r="E915" s="79">
        <v>2</v>
      </c>
      <c r="F915" s="78">
        <v>4.8899999999999997</v>
      </c>
      <c r="G915" s="84">
        <f t="shared" si="1"/>
        <v>9.7799999999999994</v>
      </c>
    </row>
    <row r="916" spans="1:7" ht="15" customHeight="1" x14ac:dyDescent="0.35">
      <c r="A916" s="83" t="s">
        <v>649</v>
      </c>
      <c r="B916" s="76" t="s">
        <v>650</v>
      </c>
      <c r="C916" s="75" t="s">
        <v>190</v>
      </c>
      <c r="D916" s="75" t="s">
        <v>191</v>
      </c>
      <c r="E916" s="79">
        <v>1</v>
      </c>
      <c r="F916" s="78">
        <v>10.76</v>
      </c>
      <c r="G916" s="84">
        <f t="shared" si="1"/>
        <v>10.76</v>
      </c>
    </row>
    <row r="917" spans="1:7" ht="15" customHeight="1" x14ac:dyDescent="0.35">
      <c r="A917" s="83" t="s">
        <v>651</v>
      </c>
      <c r="B917" s="76" t="s">
        <v>652</v>
      </c>
      <c r="C917" s="75" t="s">
        <v>190</v>
      </c>
      <c r="D917" s="75" t="s">
        <v>191</v>
      </c>
      <c r="E917" s="79">
        <v>2</v>
      </c>
      <c r="F917" s="78">
        <v>4.29</v>
      </c>
      <c r="G917" s="84">
        <f t="shared" si="1"/>
        <v>8.58</v>
      </c>
    </row>
    <row r="918" spans="1:7" ht="15" customHeight="1" x14ac:dyDescent="0.35">
      <c r="A918" s="83" t="s">
        <v>653</v>
      </c>
      <c r="B918" s="76" t="s">
        <v>654</v>
      </c>
      <c r="C918" s="75" t="s">
        <v>190</v>
      </c>
      <c r="D918" s="75" t="s">
        <v>191</v>
      </c>
      <c r="E918" s="79">
        <v>2</v>
      </c>
      <c r="F918" s="78">
        <v>2.17</v>
      </c>
      <c r="G918" s="84">
        <f t="shared" si="1"/>
        <v>4.34</v>
      </c>
    </row>
    <row r="919" spans="1:7" ht="15" customHeight="1" x14ac:dyDescent="0.35">
      <c r="A919" s="83" t="s">
        <v>655</v>
      </c>
      <c r="B919" s="76" t="s">
        <v>656</v>
      </c>
      <c r="C919" s="75" t="s">
        <v>190</v>
      </c>
      <c r="D919" s="75" t="s">
        <v>191</v>
      </c>
      <c r="E919" s="79">
        <v>1</v>
      </c>
      <c r="F919" s="78">
        <v>60.67</v>
      </c>
      <c r="G919" s="84">
        <f t="shared" si="1"/>
        <v>60.67</v>
      </c>
    </row>
    <row r="920" spans="1:7" ht="21" customHeight="1" x14ac:dyDescent="0.35">
      <c r="A920" s="83" t="s">
        <v>657</v>
      </c>
      <c r="B920" s="76" t="s">
        <v>658</v>
      </c>
      <c r="C920" s="75" t="s">
        <v>190</v>
      </c>
      <c r="D920" s="75" t="s">
        <v>191</v>
      </c>
      <c r="E920" s="79">
        <v>1</v>
      </c>
      <c r="F920" s="78">
        <v>27.48</v>
      </c>
      <c r="G920" s="84">
        <f t="shared" si="1"/>
        <v>27.48</v>
      </c>
    </row>
    <row r="921" spans="1:7" ht="15" customHeight="1" x14ac:dyDescent="0.35">
      <c r="A921" s="83" t="s">
        <v>659</v>
      </c>
      <c r="B921" s="76" t="s">
        <v>660</v>
      </c>
      <c r="C921" s="75" t="s">
        <v>190</v>
      </c>
      <c r="D921" s="75" t="s">
        <v>240</v>
      </c>
      <c r="E921" s="79">
        <v>2.4</v>
      </c>
      <c r="F921" s="78">
        <v>28.2</v>
      </c>
      <c r="G921" s="84">
        <f t="shared" si="1"/>
        <v>67.679999999999993</v>
      </c>
    </row>
    <row r="922" spans="1:7" ht="15" customHeight="1" x14ac:dyDescent="0.35">
      <c r="A922" s="83" t="s">
        <v>661</v>
      </c>
      <c r="B922" s="76" t="s">
        <v>662</v>
      </c>
      <c r="C922" s="75" t="s">
        <v>190</v>
      </c>
      <c r="D922" s="75" t="s">
        <v>240</v>
      </c>
      <c r="E922" s="79">
        <v>1.6</v>
      </c>
      <c r="F922" s="78">
        <v>19.11</v>
      </c>
      <c r="G922" s="84">
        <f t="shared" si="1"/>
        <v>30.576000000000001</v>
      </c>
    </row>
    <row r="923" spans="1:7" ht="15" customHeight="1" x14ac:dyDescent="0.35">
      <c r="A923" s="85"/>
      <c r="B923" s="86"/>
      <c r="C923" s="86"/>
      <c r="D923" s="86"/>
      <c r="E923" s="278" t="s">
        <v>379</v>
      </c>
      <c r="F923" s="278"/>
      <c r="G923" s="87">
        <f>SUM(G910:G922)</f>
        <v>2927.3500000000004</v>
      </c>
    </row>
    <row r="924" spans="1:7" ht="15" customHeight="1" x14ac:dyDescent="0.35">
      <c r="A924" s="276" t="s">
        <v>357</v>
      </c>
      <c r="B924" s="277"/>
      <c r="C924" s="74" t="s">
        <v>19</v>
      </c>
      <c r="D924" s="74" t="s">
        <v>20</v>
      </c>
      <c r="E924" s="74" t="s">
        <v>349</v>
      </c>
      <c r="F924" s="74" t="s">
        <v>350</v>
      </c>
      <c r="G924" s="82" t="s">
        <v>351</v>
      </c>
    </row>
    <row r="925" spans="1:7" ht="15" customHeight="1" x14ac:dyDescent="0.35">
      <c r="A925" s="83" t="s">
        <v>542</v>
      </c>
      <c r="B925" s="199" t="s">
        <v>408</v>
      </c>
      <c r="C925" s="75" t="s">
        <v>190</v>
      </c>
      <c r="D925" s="75" t="s">
        <v>533</v>
      </c>
      <c r="E925" s="79">
        <v>3.5</v>
      </c>
      <c r="F925" s="78">
        <f>F904</f>
        <v>26</v>
      </c>
      <c r="G925" s="84">
        <f>E925*F925</f>
        <v>91</v>
      </c>
    </row>
    <row r="926" spans="1:7" ht="15" customHeight="1" x14ac:dyDescent="0.35">
      <c r="A926" s="83" t="s">
        <v>543</v>
      </c>
      <c r="B926" s="199" t="s">
        <v>920</v>
      </c>
      <c r="C926" s="75" t="s">
        <v>190</v>
      </c>
      <c r="D926" s="75" t="s">
        <v>533</v>
      </c>
      <c r="E926" s="79">
        <v>3.9933920000000001</v>
      </c>
      <c r="F926" s="78">
        <f>F812</f>
        <v>17.54</v>
      </c>
      <c r="G926" s="84">
        <f>E926*F926</f>
        <v>70.044095679999998</v>
      </c>
    </row>
    <row r="927" spans="1:7" ht="15" customHeight="1" x14ac:dyDescent="0.35">
      <c r="A927" s="85"/>
      <c r="B927" s="86"/>
      <c r="C927" s="86"/>
      <c r="D927" s="86"/>
      <c r="E927" s="278" t="s">
        <v>363</v>
      </c>
      <c r="F927" s="278"/>
      <c r="G927" s="87">
        <f>G925+G926</f>
        <v>161.04409568</v>
      </c>
    </row>
    <row r="928" spans="1:7" ht="15" customHeight="1" x14ac:dyDescent="0.35">
      <c r="A928" s="276" t="s">
        <v>370</v>
      </c>
      <c r="B928" s="277"/>
      <c r="C928" s="74" t="s">
        <v>19</v>
      </c>
      <c r="D928" s="74" t="s">
        <v>20</v>
      </c>
      <c r="E928" s="74" t="s">
        <v>349</v>
      </c>
      <c r="F928" s="74" t="s">
        <v>350</v>
      </c>
      <c r="G928" s="82" t="s">
        <v>351</v>
      </c>
    </row>
    <row r="929" spans="1:7" ht="21" customHeight="1" x14ac:dyDescent="0.35">
      <c r="A929" s="83" t="s">
        <v>663</v>
      </c>
      <c r="B929" s="76" t="s">
        <v>664</v>
      </c>
      <c r="C929" s="75" t="s">
        <v>190</v>
      </c>
      <c r="D929" s="75" t="s">
        <v>665</v>
      </c>
      <c r="E929" s="79">
        <v>0.11980175999999999</v>
      </c>
      <c r="F929" s="78">
        <v>587.55999999999995</v>
      </c>
      <c r="G929" s="84">
        <f>E929*F929</f>
        <v>70.390722105599991</v>
      </c>
    </row>
    <row r="930" spans="1:7" ht="15" customHeight="1" x14ac:dyDescent="0.35">
      <c r="A930" s="85"/>
      <c r="B930" s="86"/>
      <c r="C930" s="86"/>
      <c r="D930" s="86"/>
      <c r="E930" s="278" t="s">
        <v>373</v>
      </c>
      <c r="F930" s="278"/>
      <c r="G930" s="87">
        <f>G929</f>
        <v>70.390722105599991</v>
      </c>
    </row>
    <row r="931" spans="1:7" ht="15" customHeight="1" x14ac:dyDescent="0.35">
      <c r="A931" s="85"/>
      <c r="B931" s="86"/>
      <c r="C931" s="86"/>
      <c r="D931" s="86"/>
      <c r="E931" s="273" t="s">
        <v>364</v>
      </c>
      <c r="F931" s="273"/>
      <c r="G931" s="94">
        <f>G923+G927+G930</f>
        <v>3158.7848177856004</v>
      </c>
    </row>
    <row r="932" spans="1:7" ht="10" customHeight="1" x14ac:dyDescent="0.35">
      <c r="A932" s="85"/>
      <c r="B932" s="86"/>
      <c r="C932" s="86"/>
      <c r="D932" s="86"/>
      <c r="E932" s="274"/>
      <c r="F932" s="274"/>
      <c r="G932" s="275"/>
    </row>
    <row r="933" spans="1:7" ht="20" customHeight="1" x14ac:dyDescent="0.35">
      <c r="A933" s="279" t="s">
        <v>666</v>
      </c>
      <c r="B933" s="280"/>
      <c r="C933" s="280"/>
      <c r="D933" s="280"/>
      <c r="E933" s="280"/>
      <c r="F933" s="280"/>
      <c r="G933" s="281"/>
    </row>
    <row r="934" spans="1:7" ht="15" customHeight="1" x14ac:dyDescent="0.35">
      <c r="A934" s="276" t="s">
        <v>667</v>
      </c>
      <c r="B934" s="277"/>
      <c r="C934" s="74" t="s">
        <v>19</v>
      </c>
      <c r="D934" s="74" t="s">
        <v>20</v>
      </c>
      <c r="E934" s="74" t="s">
        <v>349</v>
      </c>
      <c r="F934" s="74" t="s">
        <v>350</v>
      </c>
      <c r="G934" s="82" t="s">
        <v>351</v>
      </c>
    </row>
    <row r="935" spans="1:7" ht="29" customHeight="1" x14ac:dyDescent="0.35">
      <c r="A935" s="83" t="s">
        <v>668</v>
      </c>
      <c r="B935" s="76" t="s">
        <v>669</v>
      </c>
      <c r="C935" s="75" t="s">
        <v>59</v>
      </c>
      <c r="D935" s="75" t="s">
        <v>670</v>
      </c>
      <c r="E935" s="79">
        <v>2.3592374899999999</v>
      </c>
      <c r="F935" s="78">
        <v>177.01</v>
      </c>
      <c r="G935" s="84">
        <f>E935*F935</f>
        <v>417.60862810489999</v>
      </c>
    </row>
    <row r="936" spans="1:7" ht="29" customHeight="1" x14ac:dyDescent="0.35">
      <c r="A936" s="83" t="s">
        <v>671</v>
      </c>
      <c r="B936" s="76" t="s">
        <v>672</v>
      </c>
      <c r="C936" s="75" t="s">
        <v>59</v>
      </c>
      <c r="D936" s="75" t="s">
        <v>673</v>
      </c>
      <c r="E936" s="79">
        <v>0.26317615999999999</v>
      </c>
      <c r="F936" s="78">
        <v>348.8</v>
      </c>
      <c r="G936" s="84">
        <f>E936*F936</f>
        <v>91.795844607999996</v>
      </c>
    </row>
    <row r="937" spans="1:7" ht="18" customHeight="1" x14ac:dyDescent="0.35">
      <c r="A937" s="85"/>
      <c r="B937" s="86"/>
      <c r="C937" s="86"/>
      <c r="D937" s="86"/>
      <c r="E937" s="278" t="s">
        <v>674</v>
      </c>
      <c r="F937" s="278"/>
      <c r="G937" s="87">
        <f>G935+G936</f>
        <v>509.40447271289997</v>
      </c>
    </row>
    <row r="938" spans="1:7" ht="15" customHeight="1" x14ac:dyDescent="0.35">
      <c r="A938" s="276" t="s">
        <v>376</v>
      </c>
      <c r="B938" s="277"/>
      <c r="C938" s="74" t="s">
        <v>19</v>
      </c>
      <c r="D938" s="74" t="s">
        <v>20</v>
      </c>
      <c r="E938" s="74" t="s">
        <v>349</v>
      </c>
      <c r="F938" s="74" t="s">
        <v>350</v>
      </c>
      <c r="G938" s="82" t="s">
        <v>351</v>
      </c>
    </row>
    <row r="939" spans="1:7" ht="29" customHeight="1" x14ac:dyDescent="0.35">
      <c r="A939" s="83" t="s">
        <v>675</v>
      </c>
      <c r="B939" s="76" t="s">
        <v>676</v>
      </c>
      <c r="C939" s="75" t="s">
        <v>59</v>
      </c>
      <c r="D939" s="75" t="s">
        <v>28</v>
      </c>
      <c r="E939" s="79">
        <v>1</v>
      </c>
      <c r="F939" s="78">
        <v>4380.5770000000002</v>
      </c>
      <c r="G939" s="84">
        <f>E939*F939</f>
        <v>4380.5770000000002</v>
      </c>
    </row>
    <row r="940" spans="1:7" ht="15" customHeight="1" x14ac:dyDescent="0.35">
      <c r="A940" s="85"/>
      <c r="B940" s="86"/>
      <c r="C940" s="86"/>
      <c r="D940" s="86"/>
      <c r="E940" s="278" t="s">
        <v>379</v>
      </c>
      <c r="F940" s="278"/>
      <c r="G940" s="87">
        <f>G939</f>
        <v>4380.5770000000002</v>
      </c>
    </row>
    <row r="941" spans="1:7" ht="15" customHeight="1" x14ac:dyDescent="0.35">
      <c r="A941" s="276" t="s">
        <v>404</v>
      </c>
      <c r="B941" s="277"/>
      <c r="C941" s="74" t="s">
        <v>19</v>
      </c>
      <c r="D941" s="74" t="s">
        <v>20</v>
      </c>
      <c r="E941" s="74" t="s">
        <v>349</v>
      </c>
      <c r="F941" s="74" t="s">
        <v>350</v>
      </c>
      <c r="G941" s="82" t="s">
        <v>351</v>
      </c>
    </row>
    <row r="942" spans="1:7" ht="46.5" x14ac:dyDescent="0.35">
      <c r="A942" s="83" t="s">
        <v>405</v>
      </c>
      <c r="B942" s="199" t="s">
        <v>406</v>
      </c>
      <c r="C942" s="75" t="s">
        <v>59</v>
      </c>
      <c r="D942" s="75" t="s">
        <v>32</v>
      </c>
      <c r="E942" s="79">
        <v>1.48008647</v>
      </c>
      <c r="F942" s="78">
        <v>21.85</v>
      </c>
      <c r="G942" s="84">
        <f>E942*F942</f>
        <v>32.3398893695</v>
      </c>
    </row>
    <row r="943" spans="1:7" ht="31" x14ac:dyDescent="0.35">
      <c r="A943" s="83" t="s">
        <v>407</v>
      </c>
      <c r="B943" s="199" t="s">
        <v>408</v>
      </c>
      <c r="C943" s="75" t="s">
        <v>59</v>
      </c>
      <c r="D943" s="75" t="s">
        <v>32</v>
      </c>
      <c r="E943" s="79">
        <v>1.4806171800000001</v>
      </c>
      <c r="F943" s="78">
        <v>26</v>
      </c>
      <c r="G943" s="84">
        <f>E943*F943</f>
        <v>38.496046679999999</v>
      </c>
    </row>
    <row r="944" spans="1:7" ht="18" customHeight="1" x14ac:dyDescent="0.35">
      <c r="A944" s="85"/>
      <c r="B944" s="86"/>
      <c r="C944" s="86"/>
      <c r="D944" s="86"/>
      <c r="E944" s="278" t="s">
        <v>409</v>
      </c>
      <c r="F944" s="278"/>
      <c r="G944" s="87">
        <f>G942+G943</f>
        <v>70.835936049499992</v>
      </c>
    </row>
    <row r="945" spans="1:7" ht="15" customHeight="1" x14ac:dyDescent="0.35">
      <c r="A945" s="85"/>
      <c r="B945" s="86"/>
      <c r="C945" s="86"/>
      <c r="D945" s="86"/>
      <c r="E945" s="273" t="s">
        <v>364</v>
      </c>
      <c r="F945" s="273"/>
      <c r="G945" s="94">
        <f>G937+G940+G944</f>
        <v>4960.8174087624002</v>
      </c>
    </row>
    <row r="946" spans="1:7" ht="10" customHeight="1" x14ac:dyDescent="0.35">
      <c r="A946" s="85"/>
      <c r="B946" s="86"/>
      <c r="C946" s="86"/>
      <c r="D946" s="86"/>
      <c r="E946" s="274"/>
      <c r="F946" s="274"/>
      <c r="G946" s="275"/>
    </row>
    <row r="947" spans="1:7" ht="20" customHeight="1" x14ac:dyDescent="0.35">
      <c r="A947" s="279" t="s">
        <v>677</v>
      </c>
      <c r="B947" s="280"/>
      <c r="C947" s="280"/>
      <c r="D947" s="280"/>
      <c r="E947" s="280"/>
      <c r="F947" s="280"/>
      <c r="G947" s="281"/>
    </row>
    <row r="948" spans="1:7" ht="15" customHeight="1" x14ac:dyDescent="0.35">
      <c r="A948" s="276" t="s">
        <v>376</v>
      </c>
      <c r="B948" s="277"/>
      <c r="C948" s="74" t="s">
        <v>19</v>
      </c>
      <c r="D948" s="74" t="s">
        <v>20</v>
      </c>
      <c r="E948" s="74" t="s">
        <v>349</v>
      </c>
      <c r="F948" s="74" t="s">
        <v>350</v>
      </c>
      <c r="G948" s="82" t="s">
        <v>351</v>
      </c>
    </row>
    <row r="949" spans="1:7" ht="21" customHeight="1" x14ac:dyDescent="0.35">
      <c r="A949" s="83" t="s">
        <v>678</v>
      </c>
      <c r="B949" s="76" t="s">
        <v>679</v>
      </c>
      <c r="C949" s="75" t="s">
        <v>190</v>
      </c>
      <c r="D949" s="75" t="s">
        <v>191</v>
      </c>
      <c r="E949" s="79">
        <v>2</v>
      </c>
      <c r="F949" s="78">
        <v>20.77</v>
      </c>
      <c r="G949" s="84">
        <f t="shared" ref="G949:G961" si="2">E949*F949</f>
        <v>41.54</v>
      </c>
    </row>
    <row r="950" spans="1:7" ht="21" customHeight="1" x14ac:dyDescent="0.35">
      <c r="A950" s="83" t="s">
        <v>680</v>
      </c>
      <c r="B950" s="76" t="s">
        <v>681</v>
      </c>
      <c r="C950" s="75" t="s">
        <v>190</v>
      </c>
      <c r="D950" s="75" t="s">
        <v>191</v>
      </c>
      <c r="E950" s="79">
        <v>1</v>
      </c>
      <c r="F950" s="78">
        <v>24.03</v>
      </c>
      <c r="G950" s="84">
        <f t="shared" si="2"/>
        <v>24.03</v>
      </c>
    </row>
    <row r="951" spans="1:7" ht="21" customHeight="1" x14ac:dyDescent="0.35">
      <c r="A951" s="83" t="s">
        <v>639</v>
      </c>
      <c r="B951" s="76" t="s">
        <v>640</v>
      </c>
      <c r="C951" s="75" t="s">
        <v>190</v>
      </c>
      <c r="D951" s="75" t="s">
        <v>191</v>
      </c>
      <c r="E951" s="79">
        <v>1</v>
      </c>
      <c r="F951" s="78">
        <v>27.96</v>
      </c>
      <c r="G951" s="84">
        <f t="shared" si="2"/>
        <v>27.96</v>
      </c>
    </row>
    <row r="952" spans="1:7" ht="21" customHeight="1" x14ac:dyDescent="0.35">
      <c r="A952" s="83" t="s">
        <v>682</v>
      </c>
      <c r="B952" s="76" t="s">
        <v>683</v>
      </c>
      <c r="C952" s="75" t="s">
        <v>190</v>
      </c>
      <c r="D952" s="75" t="s">
        <v>191</v>
      </c>
      <c r="E952" s="79">
        <v>1</v>
      </c>
      <c r="F952" s="78">
        <v>5985.08</v>
      </c>
      <c r="G952" s="84">
        <f t="shared" si="2"/>
        <v>5985.08</v>
      </c>
    </row>
    <row r="953" spans="1:7" ht="15" customHeight="1" x14ac:dyDescent="0.35">
      <c r="A953" s="83" t="s">
        <v>645</v>
      </c>
      <c r="B953" s="76" t="s">
        <v>646</v>
      </c>
      <c r="C953" s="75" t="s">
        <v>190</v>
      </c>
      <c r="D953" s="75" t="s">
        <v>240</v>
      </c>
      <c r="E953" s="79">
        <v>6.7</v>
      </c>
      <c r="F953" s="78">
        <v>0.22</v>
      </c>
      <c r="G953" s="84">
        <f t="shared" si="2"/>
        <v>1.474</v>
      </c>
    </row>
    <row r="954" spans="1:7" ht="21" customHeight="1" x14ac:dyDescent="0.35">
      <c r="A954" s="83" t="s">
        <v>684</v>
      </c>
      <c r="B954" s="76" t="s">
        <v>685</v>
      </c>
      <c r="C954" s="75" t="s">
        <v>190</v>
      </c>
      <c r="D954" s="75" t="s">
        <v>191</v>
      </c>
      <c r="E954" s="79">
        <v>2</v>
      </c>
      <c r="F954" s="78">
        <v>11.34</v>
      </c>
      <c r="G954" s="84">
        <f t="shared" si="2"/>
        <v>22.68</v>
      </c>
    </row>
    <row r="955" spans="1:7" ht="15" customHeight="1" x14ac:dyDescent="0.35">
      <c r="A955" s="83" t="s">
        <v>686</v>
      </c>
      <c r="B955" s="76" t="s">
        <v>687</v>
      </c>
      <c r="C955" s="75" t="s">
        <v>190</v>
      </c>
      <c r="D955" s="75" t="s">
        <v>191</v>
      </c>
      <c r="E955" s="79">
        <v>2</v>
      </c>
      <c r="F955" s="78">
        <v>8.1</v>
      </c>
      <c r="G955" s="84">
        <f t="shared" si="2"/>
        <v>16.2</v>
      </c>
    </row>
    <row r="956" spans="1:7" ht="15" customHeight="1" x14ac:dyDescent="0.35">
      <c r="A956" s="83" t="s">
        <v>688</v>
      </c>
      <c r="B956" s="76" t="s">
        <v>689</v>
      </c>
      <c r="C956" s="75" t="s">
        <v>190</v>
      </c>
      <c r="D956" s="75" t="s">
        <v>191</v>
      </c>
      <c r="E956" s="79">
        <v>1</v>
      </c>
      <c r="F956" s="78">
        <v>26.29</v>
      </c>
      <c r="G956" s="84">
        <f t="shared" si="2"/>
        <v>26.29</v>
      </c>
    </row>
    <row r="957" spans="1:7" ht="15" customHeight="1" x14ac:dyDescent="0.35">
      <c r="A957" s="83" t="s">
        <v>651</v>
      </c>
      <c r="B957" s="76" t="s">
        <v>652</v>
      </c>
      <c r="C957" s="75" t="s">
        <v>190</v>
      </c>
      <c r="D957" s="75" t="s">
        <v>191</v>
      </c>
      <c r="E957" s="79">
        <v>2</v>
      </c>
      <c r="F957" s="78">
        <v>4.29</v>
      </c>
      <c r="G957" s="84">
        <f t="shared" si="2"/>
        <v>8.58</v>
      </c>
    </row>
    <row r="958" spans="1:7" ht="15" customHeight="1" x14ac:dyDescent="0.35">
      <c r="A958" s="83" t="s">
        <v>690</v>
      </c>
      <c r="B958" s="76" t="s">
        <v>691</v>
      </c>
      <c r="C958" s="75" t="s">
        <v>190</v>
      </c>
      <c r="D958" s="75" t="s">
        <v>191</v>
      </c>
      <c r="E958" s="79">
        <v>1</v>
      </c>
      <c r="F958" s="78">
        <v>71.62</v>
      </c>
      <c r="G958" s="84">
        <f t="shared" si="2"/>
        <v>71.62</v>
      </c>
    </row>
    <row r="959" spans="1:7" ht="21" customHeight="1" x14ac:dyDescent="0.35">
      <c r="A959" s="83" t="s">
        <v>692</v>
      </c>
      <c r="B959" s="76" t="s">
        <v>693</v>
      </c>
      <c r="C959" s="75" t="s">
        <v>190</v>
      </c>
      <c r="D959" s="75" t="s">
        <v>191</v>
      </c>
      <c r="E959" s="79">
        <v>1</v>
      </c>
      <c r="F959" s="78">
        <v>61.83</v>
      </c>
      <c r="G959" s="84">
        <f t="shared" si="2"/>
        <v>61.83</v>
      </c>
    </row>
    <row r="960" spans="1:7" ht="15" customHeight="1" x14ac:dyDescent="0.35">
      <c r="A960" s="83" t="s">
        <v>694</v>
      </c>
      <c r="B960" s="76" t="s">
        <v>695</v>
      </c>
      <c r="C960" s="75" t="s">
        <v>190</v>
      </c>
      <c r="D960" s="75" t="s">
        <v>240</v>
      </c>
      <c r="E960" s="79">
        <v>1.6</v>
      </c>
      <c r="F960" s="78">
        <v>22.15</v>
      </c>
      <c r="G960" s="84">
        <f t="shared" si="2"/>
        <v>35.44</v>
      </c>
    </row>
    <row r="961" spans="1:7" ht="15" customHeight="1" x14ac:dyDescent="0.35">
      <c r="A961" s="83" t="s">
        <v>696</v>
      </c>
      <c r="B961" s="76" t="s">
        <v>697</v>
      </c>
      <c r="C961" s="75" t="s">
        <v>190</v>
      </c>
      <c r="D961" s="75" t="s">
        <v>240</v>
      </c>
      <c r="E961" s="79">
        <v>2.4</v>
      </c>
      <c r="F961" s="78">
        <v>40.36</v>
      </c>
      <c r="G961" s="84">
        <f t="shared" si="2"/>
        <v>96.86399999999999</v>
      </c>
    </row>
    <row r="962" spans="1:7" ht="15" customHeight="1" x14ac:dyDescent="0.35">
      <c r="A962" s="85"/>
      <c r="B962" s="86"/>
      <c r="C962" s="86"/>
      <c r="D962" s="86"/>
      <c r="E962" s="278" t="s">
        <v>379</v>
      </c>
      <c r="F962" s="278"/>
      <c r="G962" s="87">
        <f>SUM(G949:G961)</f>
        <v>6419.5879999999988</v>
      </c>
    </row>
    <row r="963" spans="1:7" ht="15" customHeight="1" x14ac:dyDescent="0.35">
      <c r="A963" s="276" t="s">
        <v>357</v>
      </c>
      <c r="B963" s="277"/>
      <c r="C963" s="74" t="s">
        <v>19</v>
      </c>
      <c r="D963" s="74" t="s">
        <v>20</v>
      </c>
      <c r="E963" s="74" t="s">
        <v>349</v>
      </c>
      <c r="F963" s="74" t="s">
        <v>350</v>
      </c>
      <c r="G963" s="82" t="s">
        <v>351</v>
      </c>
    </row>
    <row r="964" spans="1:7" ht="15" customHeight="1" x14ac:dyDescent="0.35">
      <c r="A964" s="83" t="s">
        <v>542</v>
      </c>
      <c r="B964" s="199" t="s">
        <v>408</v>
      </c>
      <c r="C964" s="75" t="s">
        <v>190</v>
      </c>
      <c r="D964" s="75" t="s">
        <v>533</v>
      </c>
      <c r="E964" s="79">
        <v>3.3</v>
      </c>
      <c r="F964" s="78">
        <f>F943</f>
        <v>26</v>
      </c>
      <c r="G964" s="84">
        <f>E964*F964</f>
        <v>85.8</v>
      </c>
    </row>
    <row r="965" spans="1:7" ht="15" customHeight="1" x14ac:dyDescent="0.35">
      <c r="A965" s="83" t="s">
        <v>543</v>
      </c>
      <c r="B965" s="199" t="s">
        <v>920</v>
      </c>
      <c r="C965" s="75" t="s">
        <v>190</v>
      </c>
      <c r="D965" s="75" t="s">
        <v>533</v>
      </c>
      <c r="E965" s="79">
        <v>3.9937699599999998</v>
      </c>
      <c r="F965" s="78">
        <f>F926</f>
        <v>17.54</v>
      </c>
      <c r="G965" s="84">
        <f>E965*F965</f>
        <v>70.050725098399994</v>
      </c>
    </row>
    <row r="966" spans="1:7" ht="15" customHeight="1" x14ac:dyDescent="0.35">
      <c r="A966" s="85"/>
      <c r="B966" s="86"/>
      <c r="C966" s="86"/>
      <c r="D966" s="86"/>
      <c r="E966" s="278" t="s">
        <v>363</v>
      </c>
      <c r="F966" s="278"/>
      <c r="G966" s="87">
        <f>G964+G965</f>
        <v>155.85072509840001</v>
      </c>
    </row>
    <row r="967" spans="1:7" ht="15" customHeight="1" x14ac:dyDescent="0.35">
      <c r="A967" s="276" t="s">
        <v>370</v>
      </c>
      <c r="B967" s="277"/>
      <c r="C967" s="74" t="s">
        <v>19</v>
      </c>
      <c r="D967" s="74" t="s">
        <v>20</v>
      </c>
      <c r="E967" s="74" t="s">
        <v>349</v>
      </c>
      <c r="F967" s="74" t="s">
        <v>350</v>
      </c>
      <c r="G967" s="82" t="s">
        <v>351</v>
      </c>
    </row>
    <row r="968" spans="1:7" ht="21" customHeight="1" x14ac:dyDescent="0.35">
      <c r="A968" s="83" t="s">
        <v>663</v>
      </c>
      <c r="B968" s="76" t="s">
        <v>664</v>
      </c>
      <c r="C968" s="75" t="s">
        <v>190</v>
      </c>
      <c r="D968" s="75" t="s">
        <v>665</v>
      </c>
      <c r="E968" s="79">
        <v>0.19972772</v>
      </c>
      <c r="F968" s="78">
        <v>587.55999999999995</v>
      </c>
      <c r="G968" s="84">
        <f>E968*F968</f>
        <v>117.35201916319998</v>
      </c>
    </row>
    <row r="969" spans="1:7" ht="15" customHeight="1" x14ac:dyDescent="0.35">
      <c r="A969" s="85"/>
      <c r="B969" s="86"/>
      <c r="C969" s="86"/>
      <c r="D969" s="86"/>
      <c r="E969" s="278" t="s">
        <v>373</v>
      </c>
      <c r="F969" s="278"/>
      <c r="G969" s="87">
        <f>G968</f>
        <v>117.35201916319998</v>
      </c>
    </row>
    <row r="970" spans="1:7" ht="15" customHeight="1" x14ac:dyDescent="0.35">
      <c r="A970" s="85"/>
      <c r="B970" s="86"/>
      <c r="C970" s="86"/>
      <c r="D970" s="86"/>
      <c r="E970" s="273" t="s">
        <v>364</v>
      </c>
      <c r="F970" s="273"/>
      <c r="G970" s="94">
        <f>G962+G966+G969</f>
        <v>6692.7907442615988</v>
      </c>
    </row>
    <row r="971" spans="1:7" ht="10" customHeight="1" thickBot="1" x14ac:dyDescent="0.4">
      <c r="A971" s="85"/>
      <c r="B971" s="86"/>
      <c r="C971" s="86"/>
      <c r="D971" s="86"/>
      <c r="E971" s="274"/>
      <c r="F971" s="274"/>
      <c r="G971" s="275"/>
    </row>
    <row r="972" spans="1:7" ht="20" customHeight="1" x14ac:dyDescent="0.35">
      <c r="A972" s="270" t="s">
        <v>698</v>
      </c>
      <c r="B972" s="271"/>
      <c r="C972" s="271"/>
      <c r="D972" s="271"/>
      <c r="E972" s="271"/>
      <c r="F972" s="271"/>
      <c r="G972" s="272"/>
    </row>
    <row r="973" spans="1:7" ht="15" customHeight="1" x14ac:dyDescent="0.35">
      <c r="A973" s="276" t="s">
        <v>370</v>
      </c>
      <c r="B973" s="277"/>
      <c r="C973" s="74" t="s">
        <v>19</v>
      </c>
      <c r="D973" s="74" t="s">
        <v>20</v>
      </c>
      <c r="E973" s="74" t="s">
        <v>349</v>
      </c>
      <c r="F973" s="74" t="s">
        <v>350</v>
      </c>
      <c r="G973" s="82" t="s">
        <v>351</v>
      </c>
    </row>
    <row r="974" spans="1:7" ht="21" customHeight="1" x14ac:dyDescent="0.35">
      <c r="A974" s="83" t="s">
        <v>699</v>
      </c>
      <c r="B974" s="76" t="s">
        <v>700</v>
      </c>
      <c r="C974" s="75" t="s">
        <v>59</v>
      </c>
      <c r="D974" s="75" t="s">
        <v>39</v>
      </c>
      <c r="E974" s="79">
        <v>4.9885345499999998</v>
      </c>
      <c r="F974" s="78">
        <v>609.41999999999996</v>
      </c>
      <c r="G974" s="84">
        <f t="shared" ref="G974:G979" si="3">E974*F974</f>
        <v>3040.1127254609996</v>
      </c>
    </row>
    <row r="975" spans="1:7" ht="29" customHeight="1" x14ac:dyDescent="0.35">
      <c r="A975" s="83" t="s">
        <v>701</v>
      </c>
      <c r="B975" s="76" t="s">
        <v>702</v>
      </c>
      <c r="C975" s="75" t="s">
        <v>27</v>
      </c>
      <c r="D975" s="75" t="s">
        <v>39</v>
      </c>
      <c r="E975" s="79">
        <v>6.9839483700000002</v>
      </c>
      <c r="F975" s="78">
        <v>32.700000000000003</v>
      </c>
      <c r="G975" s="84">
        <f t="shared" si="3"/>
        <v>228.37511169900003</v>
      </c>
    </row>
    <row r="976" spans="1:7" ht="21" customHeight="1" x14ac:dyDescent="0.35">
      <c r="A976" s="83" t="s">
        <v>703</v>
      </c>
      <c r="B976" s="76" t="s">
        <v>704</v>
      </c>
      <c r="C976" s="75" t="s">
        <v>27</v>
      </c>
      <c r="D976" s="75" t="s">
        <v>705</v>
      </c>
      <c r="E976" s="79">
        <v>9.5481555</v>
      </c>
      <c r="F976" s="78">
        <v>99.63</v>
      </c>
      <c r="G976" s="84">
        <f t="shared" si="3"/>
        <v>951.28273246499998</v>
      </c>
    </row>
    <row r="977" spans="1:7" ht="29" customHeight="1" x14ac:dyDescent="0.35">
      <c r="A977" s="83" t="s">
        <v>706</v>
      </c>
      <c r="B977" s="76" t="s">
        <v>707</v>
      </c>
      <c r="C977" s="75" t="s">
        <v>27</v>
      </c>
      <c r="D977" s="75" t="s">
        <v>240</v>
      </c>
      <c r="E977" s="79">
        <v>7.98165528</v>
      </c>
      <c r="F977" s="78">
        <v>169.34</v>
      </c>
      <c r="G977" s="84">
        <f t="shared" si="3"/>
        <v>1351.6135051152</v>
      </c>
    </row>
    <row r="978" spans="1:7" ht="29" customHeight="1" x14ac:dyDescent="0.35">
      <c r="A978" s="83" t="s">
        <v>708</v>
      </c>
      <c r="B978" s="76" t="s">
        <v>709</v>
      </c>
      <c r="C978" s="75" t="s">
        <v>59</v>
      </c>
      <c r="D978" s="75" t="s">
        <v>39</v>
      </c>
      <c r="E978" s="79">
        <v>3.1926621100000001</v>
      </c>
      <c r="F978" s="78">
        <v>2494.5700000000002</v>
      </c>
      <c r="G978" s="84">
        <f t="shared" si="3"/>
        <v>7964.3191197427004</v>
      </c>
    </row>
    <row r="979" spans="1:7" ht="15" customHeight="1" x14ac:dyDescent="0.35">
      <c r="A979" s="83" t="s">
        <v>710</v>
      </c>
      <c r="B979" s="76" t="s">
        <v>711</v>
      </c>
      <c r="C979" s="75" t="s">
        <v>27</v>
      </c>
      <c r="D979" s="75" t="s">
        <v>32</v>
      </c>
      <c r="E979" s="79">
        <v>7.98165528</v>
      </c>
      <c r="F979" s="78">
        <v>27.38</v>
      </c>
      <c r="G979" s="84">
        <f t="shared" si="3"/>
        <v>218.53772156639999</v>
      </c>
    </row>
    <row r="980" spans="1:7" ht="15" customHeight="1" x14ac:dyDescent="0.35">
      <c r="A980" s="85"/>
      <c r="B980" s="86"/>
      <c r="C980" s="86"/>
      <c r="D980" s="86"/>
      <c r="E980" s="278" t="s">
        <v>373</v>
      </c>
      <c r="F980" s="278"/>
      <c r="G980" s="87">
        <f>SUM(G974:G979)</f>
        <v>13754.240916049299</v>
      </c>
    </row>
    <row r="981" spans="1:7" ht="15" customHeight="1" x14ac:dyDescent="0.35">
      <c r="A981" s="85"/>
      <c r="B981" s="86"/>
      <c r="C981" s="86"/>
      <c r="D981" s="86"/>
      <c r="E981" s="273" t="s">
        <v>364</v>
      </c>
      <c r="F981" s="273"/>
      <c r="G981" s="94">
        <f>G980</f>
        <v>13754.240916049299</v>
      </c>
    </row>
    <row r="982" spans="1:7" ht="10" customHeight="1" thickBot="1" x14ac:dyDescent="0.4">
      <c r="A982" s="85"/>
      <c r="B982" s="86"/>
      <c r="C982" s="86"/>
      <c r="D982" s="86"/>
      <c r="E982" s="274"/>
      <c r="F982" s="274"/>
      <c r="G982" s="275"/>
    </row>
    <row r="983" spans="1:7" ht="20" customHeight="1" x14ac:dyDescent="0.35">
      <c r="A983" s="270" t="s">
        <v>712</v>
      </c>
      <c r="B983" s="271"/>
      <c r="C983" s="271"/>
      <c r="D983" s="271"/>
      <c r="E983" s="271"/>
      <c r="F983" s="271"/>
      <c r="G983" s="272"/>
    </row>
    <row r="984" spans="1:7" ht="15" customHeight="1" x14ac:dyDescent="0.35">
      <c r="A984" s="276" t="s">
        <v>370</v>
      </c>
      <c r="B984" s="277"/>
      <c r="C984" s="74" t="s">
        <v>19</v>
      </c>
      <c r="D984" s="74" t="s">
        <v>20</v>
      </c>
      <c r="E984" s="74" t="s">
        <v>349</v>
      </c>
      <c r="F984" s="74" t="s">
        <v>350</v>
      </c>
      <c r="G984" s="82" t="s">
        <v>351</v>
      </c>
    </row>
    <row r="985" spans="1:7" ht="21" customHeight="1" x14ac:dyDescent="0.35">
      <c r="A985" s="83" t="s">
        <v>699</v>
      </c>
      <c r="B985" s="76" t="s">
        <v>700</v>
      </c>
      <c r="C985" s="75" t="s">
        <v>59</v>
      </c>
      <c r="D985" s="75" t="s">
        <v>39</v>
      </c>
      <c r="E985" s="79">
        <v>6.9837490799999999</v>
      </c>
      <c r="F985" s="78">
        <v>509</v>
      </c>
      <c r="G985" s="84">
        <f t="shared" ref="G985:G990" si="4">E985*F985</f>
        <v>3554.7282817199998</v>
      </c>
    </row>
    <row r="986" spans="1:7" ht="29" customHeight="1" x14ac:dyDescent="0.35">
      <c r="A986" s="83" t="s">
        <v>701</v>
      </c>
      <c r="B986" s="76" t="s">
        <v>702</v>
      </c>
      <c r="C986" s="75" t="s">
        <v>27</v>
      </c>
      <c r="D986" s="75" t="s">
        <v>39</v>
      </c>
      <c r="E986" s="79">
        <v>6.9837490799999999</v>
      </c>
      <c r="F986" s="78">
        <v>32.700000000000003</v>
      </c>
      <c r="G986" s="84">
        <f t="shared" si="4"/>
        <v>228.36859491600001</v>
      </c>
    </row>
    <row r="987" spans="1:7" ht="21" customHeight="1" x14ac:dyDescent="0.35">
      <c r="A987" s="83" t="s">
        <v>703</v>
      </c>
      <c r="B987" s="76" t="s">
        <v>704</v>
      </c>
      <c r="C987" s="75" t="s">
        <v>27</v>
      </c>
      <c r="D987" s="75" t="s">
        <v>705</v>
      </c>
      <c r="E987" s="79">
        <v>9.5477826700000001</v>
      </c>
      <c r="F987" s="78">
        <v>99.63</v>
      </c>
      <c r="G987" s="84">
        <f t="shared" si="4"/>
        <v>951.24558741210001</v>
      </c>
    </row>
    <row r="988" spans="1:7" ht="29" customHeight="1" x14ac:dyDescent="0.35">
      <c r="A988" s="83" t="s">
        <v>706</v>
      </c>
      <c r="B988" s="76" t="s">
        <v>707</v>
      </c>
      <c r="C988" s="75" t="s">
        <v>27</v>
      </c>
      <c r="D988" s="75" t="s">
        <v>240</v>
      </c>
      <c r="E988" s="79">
        <v>7.9814275200000004</v>
      </c>
      <c r="F988" s="78">
        <v>169.34</v>
      </c>
      <c r="G988" s="84">
        <f t="shared" si="4"/>
        <v>1351.5749362368001</v>
      </c>
    </row>
    <row r="989" spans="1:7" ht="29" customHeight="1" x14ac:dyDescent="0.35">
      <c r="A989" s="83" t="s">
        <v>708</v>
      </c>
      <c r="B989" s="76" t="s">
        <v>709</v>
      </c>
      <c r="C989" s="75" t="s">
        <v>59</v>
      </c>
      <c r="D989" s="75" t="s">
        <v>39</v>
      </c>
      <c r="E989" s="79">
        <v>3.9907137600000002</v>
      </c>
      <c r="F989" s="78">
        <v>2494.5700000000002</v>
      </c>
      <c r="G989" s="84">
        <f t="shared" si="4"/>
        <v>9955.1148242832005</v>
      </c>
    </row>
    <row r="990" spans="1:7" ht="15" customHeight="1" x14ac:dyDescent="0.35">
      <c r="A990" s="83" t="s">
        <v>710</v>
      </c>
      <c r="B990" s="76" t="s">
        <v>711</v>
      </c>
      <c r="C990" s="75" t="s">
        <v>27</v>
      </c>
      <c r="D990" s="75" t="s">
        <v>32</v>
      </c>
      <c r="E990" s="79">
        <v>7.9814275200000004</v>
      </c>
      <c r="F990" s="78">
        <v>27.38</v>
      </c>
      <c r="G990" s="84">
        <f t="shared" si="4"/>
        <v>218.53148549760002</v>
      </c>
    </row>
    <row r="991" spans="1:7" ht="15" customHeight="1" x14ac:dyDescent="0.35">
      <c r="A991" s="85"/>
      <c r="B991" s="86"/>
      <c r="C991" s="86"/>
      <c r="D991" s="86"/>
      <c r="E991" s="278" t="s">
        <v>373</v>
      </c>
      <c r="F991" s="278"/>
      <c r="G991" s="87">
        <f>SUM(G985:G990)</f>
        <v>16259.5637100657</v>
      </c>
    </row>
    <row r="992" spans="1:7" ht="15" customHeight="1" x14ac:dyDescent="0.35">
      <c r="A992" s="85"/>
      <c r="B992" s="86"/>
      <c r="C992" s="86"/>
      <c r="D992" s="86"/>
      <c r="E992" s="273" t="s">
        <v>364</v>
      </c>
      <c r="F992" s="273"/>
      <c r="G992" s="94">
        <f>G991</f>
        <v>16259.5637100657</v>
      </c>
    </row>
    <row r="993" spans="1:7" ht="10" customHeight="1" thickBot="1" x14ac:dyDescent="0.4">
      <c r="A993" s="85"/>
      <c r="B993" s="86"/>
      <c r="C993" s="86"/>
      <c r="D993" s="86"/>
      <c r="E993" s="274"/>
      <c r="F993" s="274"/>
      <c r="G993" s="275"/>
    </row>
    <row r="994" spans="1:7" ht="20" customHeight="1" x14ac:dyDescent="0.35">
      <c r="A994" s="270" t="s">
        <v>713</v>
      </c>
      <c r="B994" s="271"/>
      <c r="C994" s="271"/>
      <c r="D994" s="271"/>
      <c r="E994" s="271"/>
      <c r="F994" s="271"/>
      <c r="G994" s="272"/>
    </row>
    <row r="995" spans="1:7" ht="15" customHeight="1" x14ac:dyDescent="0.35">
      <c r="A995" s="276" t="s">
        <v>370</v>
      </c>
      <c r="B995" s="277"/>
      <c r="C995" s="74" t="s">
        <v>19</v>
      </c>
      <c r="D995" s="74" t="s">
        <v>20</v>
      </c>
      <c r="E995" s="74" t="s">
        <v>349</v>
      </c>
      <c r="F995" s="74" t="s">
        <v>350</v>
      </c>
      <c r="G995" s="82" t="s">
        <v>351</v>
      </c>
    </row>
    <row r="996" spans="1:7" ht="21" customHeight="1" x14ac:dyDescent="0.35">
      <c r="A996" s="83" t="s">
        <v>699</v>
      </c>
      <c r="B996" s="76" t="s">
        <v>700</v>
      </c>
      <c r="C996" s="75" t="s">
        <v>59</v>
      </c>
      <c r="D996" s="75" t="s">
        <v>39</v>
      </c>
      <c r="E996" s="79">
        <v>6.9835072299999998</v>
      </c>
      <c r="F996" s="78">
        <v>509</v>
      </c>
      <c r="G996" s="84">
        <f t="shared" ref="G996:G1001" si="5">E996*F996</f>
        <v>3554.6051800699997</v>
      </c>
    </row>
    <row r="997" spans="1:7" ht="29" customHeight="1" x14ac:dyDescent="0.35">
      <c r="A997" s="83" t="s">
        <v>701</v>
      </c>
      <c r="B997" s="76" t="s">
        <v>702</v>
      </c>
      <c r="C997" s="75" t="s">
        <v>27</v>
      </c>
      <c r="D997" s="75" t="s">
        <v>39</v>
      </c>
      <c r="E997" s="79">
        <v>6.9835072299999998</v>
      </c>
      <c r="F997" s="78">
        <v>32.700000000000003</v>
      </c>
      <c r="G997" s="84">
        <f t="shared" si="5"/>
        <v>228.36068642100003</v>
      </c>
    </row>
    <row r="998" spans="1:7" ht="21" customHeight="1" x14ac:dyDescent="0.35">
      <c r="A998" s="83" t="s">
        <v>703</v>
      </c>
      <c r="B998" s="76" t="s">
        <v>704</v>
      </c>
      <c r="C998" s="75" t="s">
        <v>27</v>
      </c>
      <c r="D998" s="75" t="s">
        <v>705</v>
      </c>
      <c r="E998" s="79">
        <v>11.024065350000001</v>
      </c>
      <c r="F998" s="78">
        <v>99.63</v>
      </c>
      <c r="G998" s="84">
        <f t="shared" si="5"/>
        <v>1098.3276308205</v>
      </c>
    </row>
    <row r="999" spans="1:7" ht="29" customHeight="1" x14ac:dyDescent="0.35">
      <c r="A999" s="83" t="s">
        <v>706</v>
      </c>
      <c r="B999" s="76" t="s">
        <v>707</v>
      </c>
      <c r="C999" s="75" t="s">
        <v>27</v>
      </c>
      <c r="D999" s="75" t="s">
        <v>240</v>
      </c>
      <c r="E999" s="79">
        <v>7.9811511199999998</v>
      </c>
      <c r="F999" s="78">
        <v>169.34</v>
      </c>
      <c r="G999" s="84">
        <f t="shared" si="5"/>
        <v>1351.5281306607999</v>
      </c>
    </row>
    <row r="1000" spans="1:7" ht="29" customHeight="1" x14ac:dyDescent="0.35">
      <c r="A1000" s="83" t="s">
        <v>708</v>
      </c>
      <c r="B1000" s="76" t="s">
        <v>709</v>
      </c>
      <c r="C1000" s="75" t="s">
        <v>59</v>
      </c>
      <c r="D1000" s="75" t="s">
        <v>39</v>
      </c>
      <c r="E1000" s="79">
        <v>5.9858633399999999</v>
      </c>
      <c r="F1000" s="78">
        <v>2494.5700000000002</v>
      </c>
      <c r="G1000" s="84">
        <f t="shared" si="5"/>
        <v>14932.155112063801</v>
      </c>
    </row>
    <row r="1001" spans="1:7" ht="15" customHeight="1" x14ac:dyDescent="0.35">
      <c r="A1001" s="83" t="s">
        <v>710</v>
      </c>
      <c r="B1001" s="76" t="s">
        <v>711</v>
      </c>
      <c r="C1001" s="75" t="s">
        <v>27</v>
      </c>
      <c r="D1001" s="75" t="s">
        <v>32</v>
      </c>
      <c r="E1001" s="79">
        <v>7.9811511199999998</v>
      </c>
      <c r="F1001" s="78">
        <v>27.38</v>
      </c>
      <c r="G1001" s="84">
        <f t="shared" si="5"/>
        <v>218.52391766559998</v>
      </c>
    </row>
    <row r="1002" spans="1:7" ht="15" customHeight="1" x14ac:dyDescent="0.35">
      <c r="A1002" s="85"/>
      <c r="B1002" s="86"/>
      <c r="C1002" s="86"/>
      <c r="D1002" s="86"/>
      <c r="E1002" s="278" t="s">
        <v>373</v>
      </c>
      <c r="F1002" s="278"/>
      <c r="G1002" s="87">
        <f>SUM(G996:G1001)</f>
        <v>21383.500657701701</v>
      </c>
    </row>
    <row r="1003" spans="1:7" ht="15" customHeight="1" x14ac:dyDescent="0.35">
      <c r="A1003" s="85"/>
      <c r="B1003" s="86"/>
      <c r="C1003" s="86"/>
      <c r="D1003" s="86"/>
      <c r="E1003" s="273" t="s">
        <v>364</v>
      </c>
      <c r="F1003" s="273"/>
      <c r="G1003" s="94">
        <f>G1002</f>
        <v>21383.500657701701</v>
      </c>
    </row>
    <row r="1004" spans="1:7" ht="10" customHeight="1" thickBot="1" x14ac:dyDescent="0.4">
      <c r="A1004" s="85"/>
      <c r="B1004" s="86"/>
      <c r="C1004" s="86"/>
      <c r="D1004" s="86"/>
      <c r="E1004" s="274"/>
      <c r="F1004" s="274"/>
      <c r="G1004" s="275"/>
    </row>
    <row r="1005" spans="1:7" ht="20" customHeight="1" x14ac:dyDescent="0.35">
      <c r="A1005" s="270" t="s">
        <v>714</v>
      </c>
      <c r="B1005" s="271"/>
      <c r="C1005" s="271"/>
      <c r="D1005" s="271"/>
      <c r="E1005" s="271"/>
      <c r="F1005" s="271"/>
      <c r="G1005" s="272"/>
    </row>
    <row r="1006" spans="1:7" ht="15" customHeight="1" x14ac:dyDescent="0.35">
      <c r="A1006" s="276" t="s">
        <v>376</v>
      </c>
      <c r="B1006" s="277"/>
      <c r="C1006" s="74" t="s">
        <v>19</v>
      </c>
      <c r="D1006" s="74" t="s">
        <v>20</v>
      </c>
      <c r="E1006" s="74" t="s">
        <v>349</v>
      </c>
      <c r="F1006" s="74" t="s">
        <v>350</v>
      </c>
      <c r="G1006" s="82" t="s">
        <v>351</v>
      </c>
    </row>
    <row r="1007" spans="1:7" ht="15" customHeight="1" x14ac:dyDescent="0.35">
      <c r="A1007" s="83" t="s">
        <v>298</v>
      </c>
      <c r="B1007" s="76" t="s">
        <v>299</v>
      </c>
      <c r="C1007" s="75" t="s">
        <v>174</v>
      </c>
      <c r="D1007" s="75" t="s">
        <v>28</v>
      </c>
      <c r="E1007" s="79">
        <v>1</v>
      </c>
      <c r="F1007" s="80">
        <v>43.74</v>
      </c>
      <c r="G1007" s="84">
        <f>E1007*F1007</f>
        <v>43.74</v>
      </c>
    </row>
    <row r="1008" spans="1:7" ht="15" customHeight="1" x14ac:dyDescent="0.35">
      <c r="A1008" s="85"/>
      <c r="B1008" s="86"/>
      <c r="C1008" s="86"/>
      <c r="D1008" s="86"/>
      <c r="E1008" s="278" t="s">
        <v>379</v>
      </c>
      <c r="F1008" s="278"/>
      <c r="G1008" s="95">
        <f>G1007</f>
        <v>43.74</v>
      </c>
    </row>
    <row r="1009" spans="1:7" ht="15" customHeight="1" x14ac:dyDescent="0.35">
      <c r="A1009" s="85"/>
      <c r="B1009" s="86"/>
      <c r="C1009" s="86"/>
      <c r="D1009" s="86"/>
      <c r="E1009" s="273" t="s">
        <v>364</v>
      </c>
      <c r="F1009" s="273"/>
      <c r="G1009" s="94">
        <f>G1008</f>
        <v>43.74</v>
      </c>
    </row>
    <row r="1010" spans="1:7" ht="10" customHeight="1" thickBot="1" x14ac:dyDescent="0.4">
      <c r="A1010" s="85"/>
      <c r="B1010" s="86"/>
      <c r="C1010" s="86"/>
      <c r="D1010" s="86"/>
      <c r="E1010" s="274"/>
      <c r="F1010" s="274"/>
      <c r="G1010" s="275"/>
    </row>
    <row r="1011" spans="1:7" ht="20" customHeight="1" x14ac:dyDescent="0.35">
      <c r="A1011" s="270" t="s">
        <v>715</v>
      </c>
      <c r="B1011" s="271"/>
      <c r="C1011" s="271"/>
      <c r="D1011" s="271"/>
      <c r="E1011" s="271"/>
      <c r="F1011" s="271"/>
      <c r="G1011" s="272"/>
    </row>
    <row r="1012" spans="1:7" ht="15" customHeight="1" x14ac:dyDescent="0.35">
      <c r="A1012" s="276" t="s">
        <v>370</v>
      </c>
      <c r="B1012" s="277"/>
      <c r="C1012" s="74" t="s">
        <v>19</v>
      </c>
      <c r="D1012" s="74" t="s">
        <v>20</v>
      </c>
      <c r="E1012" s="74" t="s">
        <v>349</v>
      </c>
      <c r="F1012" s="74" t="s">
        <v>350</v>
      </c>
      <c r="G1012" s="82" t="s">
        <v>351</v>
      </c>
    </row>
    <row r="1013" spans="1:7" ht="15" customHeight="1" x14ac:dyDescent="0.35">
      <c r="A1013" s="83" t="s">
        <v>716</v>
      </c>
      <c r="B1013" s="76" t="s">
        <v>717</v>
      </c>
      <c r="C1013" s="75" t="s">
        <v>190</v>
      </c>
      <c r="D1013" s="75" t="s">
        <v>191</v>
      </c>
      <c r="E1013" s="79">
        <v>0.99671061999999999</v>
      </c>
      <c r="F1013" s="78">
        <v>340.49</v>
      </c>
      <c r="G1013" s="84">
        <f>E1013*F1013</f>
        <v>339.36999900379999</v>
      </c>
    </row>
    <row r="1014" spans="1:7" ht="15" customHeight="1" x14ac:dyDescent="0.35">
      <c r="A1014" s="85"/>
      <c r="B1014" s="86"/>
      <c r="C1014" s="86"/>
      <c r="D1014" s="86"/>
      <c r="E1014" s="278" t="s">
        <v>373</v>
      </c>
      <c r="F1014" s="278"/>
      <c r="G1014" s="87">
        <f>G1013</f>
        <v>339.36999900379999</v>
      </c>
    </row>
    <row r="1015" spans="1:7" ht="15" customHeight="1" x14ac:dyDescent="0.35">
      <c r="A1015" s="85"/>
      <c r="B1015" s="86"/>
      <c r="C1015" s="86"/>
      <c r="D1015" s="86"/>
      <c r="E1015" s="273" t="s">
        <v>364</v>
      </c>
      <c r="F1015" s="273"/>
      <c r="G1015" s="94">
        <f>G1014</f>
        <v>339.36999900379999</v>
      </c>
    </row>
    <row r="1016" spans="1:7" ht="10" customHeight="1" x14ac:dyDescent="0.35">
      <c r="A1016" s="85"/>
      <c r="B1016" s="86"/>
      <c r="C1016" s="86"/>
      <c r="D1016" s="86"/>
      <c r="E1016" s="274"/>
      <c r="F1016" s="274"/>
      <c r="G1016" s="275"/>
    </row>
    <row r="1017" spans="1:7" ht="20" customHeight="1" x14ac:dyDescent="0.35">
      <c r="A1017" s="279" t="s">
        <v>718</v>
      </c>
      <c r="B1017" s="280"/>
      <c r="C1017" s="280"/>
      <c r="D1017" s="280"/>
      <c r="E1017" s="280"/>
      <c r="F1017" s="280"/>
      <c r="G1017" s="281"/>
    </row>
    <row r="1018" spans="1:7" ht="15" customHeight="1" x14ac:dyDescent="0.35">
      <c r="A1018" s="276" t="s">
        <v>376</v>
      </c>
      <c r="B1018" s="277"/>
      <c r="C1018" s="74" t="s">
        <v>19</v>
      </c>
      <c r="D1018" s="74" t="s">
        <v>20</v>
      </c>
      <c r="E1018" s="74" t="s">
        <v>349</v>
      </c>
      <c r="F1018" s="74" t="s">
        <v>350</v>
      </c>
      <c r="G1018" s="82" t="s">
        <v>351</v>
      </c>
    </row>
    <row r="1019" spans="1:7" ht="15" customHeight="1" x14ac:dyDescent="0.35">
      <c r="A1019" s="83" t="s">
        <v>719</v>
      </c>
      <c r="B1019" s="76" t="s">
        <v>305</v>
      </c>
      <c r="C1019" s="75" t="s">
        <v>190</v>
      </c>
      <c r="D1019" s="75" t="s">
        <v>191</v>
      </c>
      <c r="E1019" s="79">
        <v>1</v>
      </c>
      <c r="F1019" s="78">
        <v>7.63</v>
      </c>
      <c r="G1019" s="84">
        <f>E1019*F1019</f>
        <v>7.63</v>
      </c>
    </row>
    <row r="1020" spans="1:7" ht="15" customHeight="1" x14ac:dyDescent="0.35">
      <c r="A1020" s="85"/>
      <c r="B1020" s="86"/>
      <c r="C1020" s="86"/>
      <c r="D1020" s="86"/>
      <c r="E1020" s="278" t="s">
        <v>379</v>
      </c>
      <c r="F1020" s="278"/>
      <c r="G1020" s="87">
        <f>G1019</f>
        <v>7.63</v>
      </c>
    </row>
    <row r="1021" spans="1:7" ht="15" customHeight="1" x14ac:dyDescent="0.35">
      <c r="A1021" s="276" t="s">
        <v>357</v>
      </c>
      <c r="B1021" s="277"/>
      <c r="C1021" s="74" t="s">
        <v>19</v>
      </c>
      <c r="D1021" s="74" t="s">
        <v>20</v>
      </c>
      <c r="E1021" s="74" t="s">
        <v>349</v>
      </c>
      <c r="F1021" s="74" t="s">
        <v>350</v>
      </c>
      <c r="G1021" s="82" t="s">
        <v>351</v>
      </c>
    </row>
    <row r="1022" spans="1:7" ht="15" customHeight="1" x14ac:dyDescent="0.35">
      <c r="A1022" s="83" t="s">
        <v>542</v>
      </c>
      <c r="B1022" s="199" t="s">
        <v>408</v>
      </c>
      <c r="C1022" s="75" t="s">
        <v>190</v>
      </c>
      <c r="D1022" s="75" t="s">
        <v>533</v>
      </c>
      <c r="E1022" s="79">
        <v>0.09</v>
      </c>
      <c r="F1022" s="78">
        <f>F964</f>
        <v>26</v>
      </c>
      <c r="G1022" s="84">
        <f>E1022*F1022</f>
        <v>2.34</v>
      </c>
    </row>
    <row r="1023" spans="1:7" ht="15" customHeight="1" x14ac:dyDescent="0.35">
      <c r="A1023" s="83" t="s">
        <v>543</v>
      </c>
      <c r="B1023" s="199" t="s">
        <v>920</v>
      </c>
      <c r="C1023" s="75" t="s">
        <v>190</v>
      </c>
      <c r="D1023" s="75" t="s">
        <v>533</v>
      </c>
      <c r="E1023" s="79">
        <v>0.09</v>
      </c>
      <c r="F1023" s="78">
        <f>F965</f>
        <v>17.54</v>
      </c>
      <c r="G1023" s="84">
        <f>E1023*F1023</f>
        <v>1.5785999999999998</v>
      </c>
    </row>
    <row r="1024" spans="1:7" ht="15" customHeight="1" x14ac:dyDescent="0.35">
      <c r="A1024" s="85"/>
      <c r="B1024" s="86"/>
      <c r="C1024" s="86"/>
      <c r="D1024" s="86"/>
      <c r="E1024" s="278" t="s">
        <v>363</v>
      </c>
      <c r="F1024" s="278"/>
      <c r="G1024" s="87">
        <f>G1022+G1023</f>
        <v>3.9185999999999996</v>
      </c>
    </row>
    <row r="1025" spans="1:7" ht="15" customHeight="1" x14ac:dyDescent="0.35">
      <c r="A1025" s="85"/>
      <c r="B1025" s="86"/>
      <c r="C1025" s="86"/>
      <c r="D1025" s="86"/>
      <c r="E1025" s="273" t="s">
        <v>364</v>
      </c>
      <c r="F1025" s="273"/>
      <c r="G1025" s="94">
        <f>G1020+G1024</f>
        <v>11.5486</v>
      </c>
    </row>
    <row r="1026" spans="1:7" ht="10" customHeight="1" thickBot="1" x14ac:dyDescent="0.4">
      <c r="A1026" s="85"/>
      <c r="B1026" s="86"/>
      <c r="C1026" s="86"/>
      <c r="D1026" s="86"/>
      <c r="E1026" s="274"/>
      <c r="F1026" s="274"/>
      <c r="G1026" s="275"/>
    </row>
    <row r="1027" spans="1:7" ht="20" customHeight="1" x14ac:dyDescent="0.35">
      <c r="A1027" s="270" t="s">
        <v>720</v>
      </c>
      <c r="B1027" s="271"/>
      <c r="C1027" s="271"/>
      <c r="D1027" s="271"/>
      <c r="E1027" s="271"/>
      <c r="F1027" s="271"/>
      <c r="G1027" s="272"/>
    </row>
    <row r="1028" spans="1:7" ht="15" customHeight="1" x14ac:dyDescent="0.35">
      <c r="A1028" s="276" t="s">
        <v>376</v>
      </c>
      <c r="B1028" s="277"/>
      <c r="C1028" s="74" t="s">
        <v>19</v>
      </c>
      <c r="D1028" s="74" t="s">
        <v>20</v>
      </c>
      <c r="E1028" s="74" t="s">
        <v>349</v>
      </c>
      <c r="F1028" s="74" t="s">
        <v>350</v>
      </c>
      <c r="G1028" s="82" t="s">
        <v>351</v>
      </c>
    </row>
    <row r="1029" spans="1:7" ht="15" customHeight="1" x14ac:dyDescent="0.35">
      <c r="A1029" s="83" t="s">
        <v>307</v>
      </c>
      <c r="B1029" s="76" t="s">
        <v>308</v>
      </c>
      <c r="C1029" s="75" t="s">
        <v>174</v>
      </c>
      <c r="D1029" s="75" t="s">
        <v>309</v>
      </c>
      <c r="E1029" s="79">
        <v>1</v>
      </c>
      <c r="F1029" s="80">
        <v>18.079999999999998</v>
      </c>
      <c r="G1029" s="84">
        <f>E1029*F1029</f>
        <v>18.079999999999998</v>
      </c>
    </row>
    <row r="1030" spans="1:7" ht="15" customHeight="1" x14ac:dyDescent="0.35">
      <c r="A1030" s="85"/>
      <c r="B1030" s="86"/>
      <c r="C1030" s="86"/>
      <c r="D1030" s="86"/>
      <c r="E1030" s="278" t="s">
        <v>379</v>
      </c>
      <c r="F1030" s="278"/>
      <c r="G1030" s="95">
        <f>G1029</f>
        <v>18.079999999999998</v>
      </c>
    </row>
    <row r="1031" spans="1:7" ht="15" customHeight="1" x14ac:dyDescent="0.35">
      <c r="A1031" s="85"/>
      <c r="B1031" s="86"/>
      <c r="C1031" s="86"/>
      <c r="D1031" s="86"/>
      <c r="E1031" s="273" t="s">
        <v>364</v>
      </c>
      <c r="F1031" s="273"/>
      <c r="G1031" s="94">
        <f>G1030</f>
        <v>18.079999999999998</v>
      </c>
    </row>
    <row r="1032" spans="1:7" ht="10" customHeight="1" thickBot="1" x14ac:dyDescent="0.4">
      <c r="A1032" s="85"/>
      <c r="B1032" s="86"/>
      <c r="C1032" s="86"/>
      <c r="D1032" s="86"/>
      <c r="E1032" s="274"/>
      <c r="F1032" s="274"/>
      <c r="G1032" s="275"/>
    </row>
    <row r="1033" spans="1:7" ht="20" customHeight="1" x14ac:dyDescent="0.35">
      <c r="A1033" s="270" t="s">
        <v>721</v>
      </c>
      <c r="B1033" s="271"/>
      <c r="C1033" s="271"/>
      <c r="D1033" s="271"/>
      <c r="E1033" s="271"/>
      <c r="F1033" s="271"/>
      <c r="G1033" s="272"/>
    </row>
    <row r="1034" spans="1:7" ht="15" customHeight="1" x14ac:dyDescent="0.35">
      <c r="A1034" s="276" t="s">
        <v>376</v>
      </c>
      <c r="B1034" s="277"/>
      <c r="C1034" s="74" t="s">
        <v>19</v>
      </c>
      <c r="D1034" s="74" t="s">
        <v>20</v>
      </c>
      <c r="E1034" s="74" t="s">
        <v>349</v>
      </c>
      <c r="F1034" s="74" t="s">
        <v>350</v>
      </c>
      <c r="G1034" s="82" t="s">
        <v>351</v>
      </c>
    </row>
    <row r="1035" spans="1:7" ht="21" customHeight="1" x14ac:dyDescent="0.35">
      <c r="A1035" s="83" t="s">
        <v>311</v>
      </c>
      <c r="B1035" s="76" t="s">
        <v>312</v>
      </c>
      <c r="C1035" s="75" t="s">
        <v>59</v>
      </c>
      <c r="D1035" s="75" t="s">
        <v>313</v>
      </c>
      <c r="E1035" s="79">
        <v>1</v>
      </c>
      <c r="F1035" s="78">
        <v>619.41</v>
      </c>
      <c r="G1035" s="84">
        <f>E1035*F1035</f>
        <v>619.41</v>
      </c>
    </row>
    <row r="1036" spans="1:7" ht="15" customHeight="1" x14ac:dyDescent="0.35">
      <c r="A1036" s="85"/>
      <c r="B1036" s="86"/>
      <c r="C1036" s="86"/>
      <c r="D1036" s="86"/>
      <c r="E1036" s="278" t="s">
        <v>379</v>
      </c>
      <c r="F1036" s="278"/>
      <c r="G1036" s="87">
        <f>G1035</f>
        <v>619.41</v>
      </c>
    </row>
    <row r="1037" spans="1:7" ht="15" customHeight="1" x14ac:dyDescent="0.35">
      <c r="A1037" s="85"/>
      <c r="B1037" s="86"/>
      <c r="C1037" s="86"/>
      <c r="D1037" s="86"/>
      <c r="E1037" s="273" t="s">
        <v>364</v>
      </c>
      <c r="F1037" s="273"/>
      <c r="G1037" s="94">
        <f>G1036</f>
        <v>619.41</v>
      </c>
    </row>
    <row r="1038" spans="1:7" ht="10" customHeight="1" x14ac:dyDescent="0.35">
      <c r="A1038" s="85"/>
      <c r="B1038" s="86"/>
      <c r="C1038" s="86"/>
      <c r="D1038" s="86"/>
      <c r="E1038" s="274"/>
      <c r="F1038" s="274"/>
      <c r="G1038" s="275"/>
    </row>
    <row r="1039" spans="1:7" ht="15.5" x14ac:dyDescent="0.35">
      <c r="A1039" s="279" t="s">
        <v>722</v>
      </c>
      <c r="B1039" s="280"/>
      <c r="C1039" s="280"/>
      <c r="D1039" s="280"/>
      <c r="E1039" s="280"/>
      <c r="F1039" s="280"/>
      <c r="G1039" s="281"/>
    </row>
    <row r="1040" spans="1:7" ht="15" customHeight="1" x14ac:dyDescent="0.35">
      <c r="A1040" s="276" t="s">
        <v>376</v>
      </c>
      <c r="B1040" s="277"/>
      <c r="C1040" s="74" t="s">
        <v>19</v>
      </c>
      <c r="D1040" s="74" t="s">
        <v>20</v>
      </c>
      <c r="E1040" s="74" t="s">
        <v>349</v>
      </c>
      <c r="F1040" s="74" t="s">
        <v>350</v>
      </c>
      <c r="G1040" s="82" t="s">
        <v>351</v>
      </c>
    </row>
    <row r="1041" spans="1:7" ht="21" customHeight="1" x14ac:dyDescent="0.35">
      <c r="A1041" s="83" t="s">
        <v>723</v>
      </c>
      <c r="B1041" s="76" t="s">
        <v>724</v>
      </c>
      <c r="C1041" s="75" t="s">
        <v>190</v>
      </c>
      <c r="D1041" s="75" t="s">
        <v>191</v>
      </c>
      <c r="E1041" s="79">
        <v>2</v>
      </c>
      <c r="F1041" s="78">
        <v>1.42</v>
      </c>
      <c r="G1041" s="84">
        <f t="shared" ref="G1041:G1046" si="6">E1041*F1041</f>
        <v>2.84</v>
      </c>
    </row>
    <row r="1042" spans="1:7" ht="15" customHeight="1" x14ac:dyDescent="0.35">
      <c r="A1042" s="83" t="s">
        <v>725</v>
      </c>
      <c r="B1042" s="76" t="s">
        <v>726</v>
      </c>
      <c r="C1042" s="75" t="s">
        <v>190</v>
      </c>
      <c r="D1042" s="75" t="s">
        <v>191</v>
      </c>
      <c r="E1042" s="79">
        <v>1</v>
      </c>
      <c r="F1042" s="78">
        <v>37.380000000000003</v>
      </c>
      <c r="G1042" s="84">
        <f t="shared" si="6"/>
        <v>37.380000000000003</v>
      </c>
    </row>
    <row r="1043" spans="1:7" ht="21" customHeight="1" x14ac:dyDescent="0.35">
      <c r="A1043" s="83" t="s">
        <v>727</v>
      </c>
      <c r="B1043" s="76" t="s">
        <v>728</v>
      </c>
      <c r="C1043" s="75" t="s">
        <v>190</v>
      </c>
      <c r="D1043" s="75" t="s">
        <v>240</v>
      </c>
      <c r="E1043" s="79">
        <v>8</v>
      </c>
      <c r="F1043" s="78">
        <v>5.4</v>
      </c>
      <c r="G1043" s="84">
        <f t="shared" si="6"/>
        <v>43.2</v>
      </c>
    </row>
    <row r="1044" spans="1:7" ht="21" customHeight="1" x14ac:dyDescent="0.35">
      <c r="A1044" s="83" t="s">
        <v>729</v>
      </c>
      <c r="B1044" s="76" t="s">
        <v>730</v>
      </c>
      <c r="C1044" s="75" t="s">
        <v>190</v>
      </c>
      <c r="D1044" s="75" t="s">
        <v>191</v>
      </c>
      <c r="E1044" s="79">
        <v>2</v>
      </c>
      <c r="F1044" s="78">
        <v>2.09</v>
      </c>
      <c r="G1044" s="84">
        <f t="shared" si="6"/>
        <v>4.18</v>
      </c>
    </row>
    <row r="1045" spans="1:7" ht="15" customHeight="1" x14ac:dyDescent="0.35">
      <c r="A1045" s="83" t="s">
        <v>731</v>
      </c>
      <c r="B1045" s="76" t="s">
        <v>732</v>
      </c>
      <c r="C1045" s="75" t="s">
        <v>190</v>
      </c>
      <c r="D1045" s="75" t="s">
        <v>240</v>
      </c>
      <c r="E1045" s="79">
        <v>4</v>
      </c>
      <c r="F1045" s="78">
        <v>3.29</v>
      </c>
      <c r="G1045" s="84">
        <f t="shared" si="6"/>
        <v>13.16</v>
      </c>
    </row>
    <row r="1046" spans="1:7" ht="15" customHeight="1" x14ac:dyDescent="0.35">
      <c r="A1046" s="83" t="s">
        <v>733</v>
      </c>
      <c r="B1046" s="76" t="s">
        <v>734</v>
      </c>
      <c r="C1046" s="75" t="s">
        <v>190</v>
      </c>
      <c r="D1046" s="75" t="s">
        <v>735</v>
      </c>
      <c r="E1046" s="79">
        <v>4</v>
      </c>
      <c r="F1046" s="78">
        <v>0.96</v>
      </c>
      <c r="G1046" s="84">
        <f t="shared" si="6"/>
        <v>3.84</v>
      </c>
    </row>
    <row r="1047" spans="1:7" ht="15" customHeight="1" x14ac:dyDescent="0.35">
      <c r="A1047" s="85"/>
      <c r="B1047" s="86"/>
      <c r="C1047" s="86"/>
      <c r="D1047" s="86"/>
      <c r="E1047" s="278" t="s">
        <v>379</v>
      </c>
      <c r="F1047" s="278"/>
      <c r="G1047" s="87">
        <f>SUM(G1041:G1046)</f>
        <v>104.6</v>
      </c>
    </row>
    <row r="1048" spans="1:7" ht="15" customHeight="1" x14ac:dyDescent="0.35">
      <c r="A1048" s="276" t="s">
        <v>357</v>
      </c>
      <c r="B1048" s="277"/>
      <c r="C1048" s="74" t="s">
        <v>19</v>
      </c>
      <c r="D1048" s="74" t="s">
        <v>20</v>
      </c>
      <c r="E1048" s="74" t="s">
        <v>349</v>
      </c>
      <c r="F1048" s="74" t="s">
        <v>350</v>
      </c>
      <c r="G1048" s="82" t="s">
        <v>351</v>
      </c>
    </row>
    <row r="1049" spans="1:7" ht="15" customHeight="1" x14ac:dyDescent="0.35">
      <c r="A1049" s="83" t="s">
        <v>589</v>
      </c>
      <c r="B1049" s="199" t="s">
        <v>585</v>
      </c>
      <c r="C1049" s="75" t="s">
        <v>190</v>
      </c>
      <c r="D1049" s="75" t="s">
        <v>533</v>
      </c>
      <c r="E1049" s="79">
        <v>0.92</v>
      </c>
      <c r="F1049" s="78">
        <f>F894</f>
        <v>22.87</v>
      </c>
      <c r="G1049" s="84">
        <f>E1049*F1049</f>
        <v>21.040400000000002</v>
      </c>
    </row>
    <row r="1050" spans="1:7" ht="15" customHeight="1" x14ac:dyDescent="0.35">
      <c r="A1050" s="83" t="s">
        <v>543</v>
      </c>
      <c r="B1050" s="199" t="s">
        <v>920</v>
      </c>
      <c r="C1050" s="75" t="s">
        <v>190</v>
      </c>
      <c r="D1050" s="75" t="s">
        <v>533</v>
      </c>
      <c r="E1050" s="79">
        <v>0.99740545999999997</v>
      </c>
      <c r="F1050" s="78">
        <f>F1023</f>
        <v>17.54</v>
      </c>
      <c r="G1050" s="84">
        <f>E1050*F1050</f>
        <v>17.4944917684</v>
      </c>
    </row>
    <row r="1051" spans="1:7" ht="15" customHeight="1" x14ac:dyDescent="0.35">
      <c r="A1051" s="85"/>
      <c r="B1051" s="86"/>
      <c r="C1051" s="86"/>
      <c r="D1051" s="86"/>
      <c r="E1051" s="278" t="s">
        <v>363</v>
      </c>
      <c r="F1051" s="278"/>
      <c r="G1051" s="87">
        <f>G1049+G1050</f>
        <v>38.534891768400001</v>
      </c>
    </row>
    <row r="1052" spans="1:7" ht="15" customHeight="1" x14ac:dyDescent="0.35">
      <c r="A1052" s="85"/>
      <c r="B1052" s="86"/>
      <c r="C1052" s="86"/>
      <c r="D1052" s="86"/>
      <c r="E1052" s="273" t="s">
        <v>364</v>
      </c>
      <c r="F1052" s="273"/>
      <c r="G1052" s="94">
        <f>G1047+G1051</f>
        <v>143.1348917684</v>
      </c>
    </row>
    <row r="1053" spans="1:7" ht="10" customHeight="1" x14ac:dyDescent="0.35">
      <c r="A1053" s="85"/>
      <c r="B1053" s="86"/>
      <c r="C1053" s="86"/>
      <c r="D1053" s="86"/>
      <c r="E1053" s="274"/>
      <c r="F1053" s="274"/>
      <c r="G1053" s="275"/>
    </row>
    <row r="1054" spans="1:7" ht="20" customHeight="1" x14ac:dyDescent="0.35">
      <c r="A1054" s="279" t="s">
        <v>736</v>
      </c>
      <c r="B1054" s="280"/>
      <c r="C1054" s="280"/>
      <c r="D1054" s="280"/>
      <c r="E1054" s="280"/>
      <c r="F1054" s="280"/>
      <c r="G1054" s="281"/>
    </row>
    <row r="1055" spans="1:7" ht="15" customHeight="1" x14ac:dyDescent="0.35">
      <c r="A1055" s="276" t="s">
        <v>376</v>
      </c>
      <c r="B1055" s="277"/>
      <c r="C1055" s="74" t="s">
        <v>19</v>
      </c>
      <c r="D1055" s="74" t="s">
        <v>20</v>
      </c>
      <c r="E1055" s="74" t="s">
        <v>349</v>
      </c>
      <c r="F1055" s="74" t="s">
        <v>350</v>
      </c>
      <c r="G1055" s="82" t="s">
        <v>351</v>
      </c>
    </row>
    <row r="1056" spans="1:7" ht="15" customHeight="1" x14ac:dyDescent="0.35">
      <c r="A1056" s="83" t="s">
        <v>737</v>
      </c>
      <c r="B1056" s="76" t="s">
        <v>738</v>
      </c>
      <c r="C1056" s="75" t="s">
        <v>174</v>
      </c>
      <c r="D1056" s="75" t="s">
        <v>309</v>
      </c>
      <c r="E1056" s="79">
        <v>0.25</v>
      </c>
      <c r="F1056" s="80">
        <v>63.15</v>
      </c>
      <c r="G1056" s="84">
        <f t="shared" ref="G1056:G1061" si="7">E1056*F1056</f>
        <v>15.7875</v>
      </c>
    </row>
    <row r="1057" spans="1:7" ht="15" customHeight="1" x14ac:dyDescent="0.35">
      <c r="A1057" s="83" t="s">
        <v>739</v>
      </c>
      <c r="B1057" s="76" t="s">
        <v>740</v>
      </c>
      <c r="C1057" s="75" t="s">
        <v>174</v>
      </c>
      <c r="D1057" s="75" t="s">
        <v>28</v>
      </c>
      <c r="E1057" s="79">
        <v>1</v>
      </c>
      <c r="F1057" s="80">
        <v>519.70000000000005</v>
      </c>
      <c r="G1057" s="84">
        <f t="shared" si="7"/>
        <v>519.70000000000005</v>
      </c>
    </row>
    <row r="1058" spans="1:7" ht="15" customHeight="1" x14ac:dyDescent="0.35">
      <c r="A1058" s="83" t="s">
        <v>741</v>
      </c>
      <c r="B1058" s="76" t="s">
        <v>742</v>
      </c>
      <c r="C1058" s="75" t="s">
        <v>174</v>
      </c>
      <c r="D1058" s="75" t="s">
        <v>52</v>
      </c>
      <c r="E1058" s="79">
        <v>3</v>
      </c>
      <c r="F1058" s="80">
        <v>0.36</v>
      </c>
      <c r="G1058" s="84">
        <f t="shared" si="7"/>
        <v>1.08</v>
      </c>
    </row>
    <row r="1059" spans="1:7" ht="15" customHeight="1" x14ac:dyDescent="0.35">
      <c r="A1059" s="83" t="s">
        <v>743</v>
      </c>
      <c r="B1059" s="76" t="s">
        <v>744</v>
      </c>
      <c r="C1059" s="75" t="s">
        <v>174</v>
      </c>
      <c r="D1059" s="75" t="s">
        <v>28</v>
      </c>
      <c r="E1059" s="79">
        <v>1</v>
      </c>
      <c r="F1059" s="80">
        <v>2.86</v>
      </c>
      <c r="G1059" s="84">
        <f t="shared" si="7"/>
        <v>2.86</v>
      </c>
    </row>
    <row r="1060" spans="1:7" ht="15" customHeight="1" x14ac:dyDescent="0.35">
      <c r="A1060" s="83" t="s">
        <v>745</v>
      </c>
      <c r="B1060" s="76" t="s">
        <v>746</v>
      </c>
      <c r="C1060" s="75" t="s">
        <v>174</v>
      </c>
      <c r="D1060" s="75" t="s">
        <v>52</v>
      </c>
      <c r="E1060" s="79">
        <v>6</v>
      </c>
      <c r="F1060" s="80">
        <v>11.07</v>
      </c>
      <c r="G1060" s="84">
        <f t="shared" si="7"/>
        <v>66.42</v>
      </c>
    </row>
    <row r="1061" spans="1:7" ht="15" customHeight="1" x14ac:dyDescent="0.35">
      <c r="A1061" s="83" t="s">
        <v>747</v>
      </c>
      <c r="B1061" s="76" t="s">
        <v>748</v>
      </c>
      <c r="C1061" s="75" t="s">
        <v>174</v>
      </c>
      <c r="D1061" s="75" t="s">
        <v>28</v>
      </c>
      <c r="E1061" s="79">
        <v>1</v>
      </c>
      <c r="F1061" s="80">
        <v>59.34</v>
      </c>
      <c r="G1061" s="84">
        <f t="shared" si="7"/>
        <v>59.34</v>
      </c>
    </row>
    <row r="1062" spans="1:7" ht="15" customHeight="1" x14ac:dyDescent="0.35">
      <c r="A1062" s="85"/>
      <c r="B1062" s="86"/>
      <c r="C1062" s="86"/>
      <c r="D1062" s="86"/>
      <c r="E1062" s="278" t="s">
        <v>379</v>
      </c>
      <c r="F1062" s="278"/>
      <c r="G1062" s="95">
        <f>SUM(G1056:G1061)</f>
        <v>665.18750000000011</v>
      </c>
    </row>
    <row r="1063" spans="1:7" ht="15" customHeight="1" x14ac:dyDescent="0.35">
      <c r="A1063" s="276" t="s">
        <v>357</v>
      </c>
      <c r="B1063" s="277"/>
      <c r="C1063" s="74" t="s">
        <v>19</v>
      </c>
      <c r="D1063" s="74" t="s">
        <v>20</v>
      </c>
      <c r="E1063" s="74" t="s">
        <v>349</v>
      </c>
      <c r="F1063" s="74" t="s">
        <v>350</v>
      </c>
      <c r="G1063" s="82" t="s">
        <v>351</v>
      </c>
    </row>
    <row r="1064" spans="1:7" ht="15" customHeight="1" x14ac:dyDescent="0.35">
      <c r="A1064" s="83" t="s">
        <v>520</v>
      </c>
      <c r="B1064" s="199" t="s">
        <v>406</v>
      </c>
      <c r="C1064" s="75" t="s">
        <v>174</v>
      </c>
      <c r="D1064" s="75" t="s">
        <v>32</v>
      </c>
      <c r="E1064" s="79">
        <v>2</v>
      </c>
      <c r="F1064" s="80">
        <f>F942</f>
        <v>21.85</v>
      </c>
      <c r="G1064" s="84">
        <f>E1064*F1064</f>
        <v>43.7</v>
      </c>
    </row>
    <row r="1065" spans="1:7" ht="15" customHeight="1" x14ac:dyDescent="0.35">
      <c r="A1065" s="83" t="s">
        <v>611</v>
      </c>
      <c r="B1065" s="199" t="s">
        <v>585</v>
      </c>
      <c r="C1065" s="75" t="s">
        <v>174</v>
      </c>
      <c r="D1065" s="75" t="s">
        <v>32</v>
      </c>
      <c r="E1065" s="79">
        <v>0.42</v>
      </c>
      <c r="F1065" s="80">
        <f>F1049</f>
        <v>22.87</v>
      </c>
      <c r="G1065" s="84">
        <f>E1065*F1065</f>
        <v>9.6053999999999995</v>
      </c>
    </row>
    <row r="1066" spans="1:7" ht="15" customHeight="1" x14ac:dyDescent="0.35">
      <c r="A1066" s="83" t="s">
        <v>521</v>
      </c>
      <c r="B1066" s="199" t="s">
        <v>408</v>
      </c>
      <c r="C1066" s="75" t="s">
        <v>174</v>
      </c>
      <c r="D1066" s="75" t="s">
        <v>32</v>
      </c>
      <c r="E1066" s="79">
        <v>2.4928432599999999</v>
      </c>
      <c r="F1066" s="80">
        <f>F1022</f>
        <v>26</v>
      </c>
      <c r="G1066" s="84">
        <f>E1066*F1066</f>
        <v>64.813924759999992</v>
      </c>
    </row>
    <row r="1067" spans="1:7" ht="15" customHeight="1" x14ac:dyDescent="0.35">
      <c r="A1067" s="85"/>
      <c r="B1067" s="86"/>
      <c r="C1067" s="86"/>
      <c r="D1067" s="86"/>
      <c r="E1067" s="278" t="s">
        <v>363</v>
      </c>
      <c r="F1067" s="278"/>
      <c r="G1067" s="95">
        <f>G1065+G1064+G1066</f>
        <v>118.11932476</v>
      </c>
    </row>
    <row r="1068" spans="1:7" ht="15" customHeight="1" x14ac:dyDescent="0.35">
      <c r="A1068" s="85"/>
      <c r="B1068" s="86"/>
      <c r="C1068" s="86"/>
      <c r="D1068" s="86"/>
      <c r="E1068" s="273" t="s">
        <v>364</v>
      </c>
      <c r="F1068" s="273"/>
      <c r="G1068" s="94">
        <f>G1062+G1067</f>
        <v>783.30682476000015</v>
      </c>
    </row>
    <row r="1069" spans="1:7" ht="10" customHeight="1" thickBot="1" x14ac:dyDescent="0.4">
      <c r="A1069" s="85"/>
      <c r="B1069" s="86"/>
      <c r="C1069" s="86"/>
      <c r="D1069" s="86"/>
      <c r="E1069" s="274"/>
      <c r="F1069" s="274"/>
      <c r="G1069" s="275"/>
    </row>
    <row r="1070" spans="1:7" ht="20" customHeight="1" x14ac:dyDescent="0.35">
      <c r="A1070" s="270" t="s">
        <v>749</v>
      </c>
      <c r="B1070" s="271"/>
      <c r="C1070" s="271"/>
      <c r="D1070" s="271"/>
      <c r="E1070" s="271"/>
      <c r="F1070" s="271"/>
      <c r="G1070" s="272"/>
    </row>
    <row r="1071" spans="1:7" ht="15" customHeight="1" x14ac:dyDescent="0.35">
      <c r="A1071" s="276" t="s">
        <v>376</v>
      </c>
      <c r="B1071" s="277"/>
      <c r="C1071" s="74" t="s">
        <v>19</v>
      </c>
      <c r="D1071" s="74" t="s">
        <v>20</v>
      </c>
      <c r="E1071" s="74" t="s">
        <v>349</v>
      </c>
      <c r="F1071" s="74" t="s">
        <v>350</v>
      </c>
      <c r="G1071" s="82" t="s">
        <v>351</v>
      </c>
    </row>
    <row r="1072" spans="1:7" ht="31" x14ac:dyDescent="0.35">
      <c r="A1072" s="83" t="s">
        <v>321</v>
      </c>
      <c r="B1072" s="76" t="s">
        <v>322</v>
      </c>
      <c r="C1072" s="75" t="s">
        <v>174</v>
      </c>
      <c r="D1072" s="75" t="s">
        <v>28</v>
      </c>
      <c r="E1072" s="79">
        <v>1</v>
      </c>
      <c r="F1072" s="80">
        <v>2115.5</v>
      </c>
      <c r="G1072" s="84">
        <f>E1072*F1072</f>
        <v>2115.5</v>
      </c>
    </row>
    <row r="1073" spans="1:7" ht="15" customHeight="1" x14ac:dyDescent="0.35">
      <c r="A1073" s="85"/>
      <c r="B1073" s="86"/>
      <c r="C1073" s="86"/>
      <c r="D1073" s="86"/>
      <c r="E1073" s="278" t="s">
        <v>379</v>
      </c>
      <c r="F1073" s="278"/>
      <c r="G1073" s="95">
        <f>G1072</f>
        <v>2115.5</v>
      </c>
    </row>
    <row r="1074" spans="1:7" ht="15" customHeight="1" x14ac:dyDescent="0.35">
      <c r="A1074" s="85"/>
      <c r="B1074" s="86"/>
      <c r="C1074" s="86"/>
      <c r="D1074" s="86"/>
      <c r="E1074" s="273" t="s">
        <v>364</v>
      </c>
      <c r="F1074" s="273"/>
      <c r="G1074" s="94">
        <f>G1073</f>
        <v>2115.5</v>
      </c>
    </row>
    <row r="1075" spans="1:7" ht="10" customHeight="1" thickBot="1" x14ac:dyDescent="0.4">
      <c r="A1075" s="85"/>
      <c r="B1075" s="86"/>
      <c r="C1075" s="86"/>
      <c r="D1075" s="86"/>
      <c r="E1075" s="274"/>
      <c r="F1075" s="274"/>
      <c r="G1075" s="275"/>
    </row>
    <row r="1076" spans="1:7" ht="20" customHeight="1" x14ac:dyDescent="0.35">
      <c r="A1076" s="270" t="s">
        <v>750</v>
      </c>
      <c r="B1076" s="271"/>
      <c r="C1076" s="271"/>
      <c r="D1076" s="271"/>
      <c r="E1076" s="271"/>
      <c r="F1076" s="271"/>
      <c r="G1076" s="272"/>
    </row>
    <row r="1077" spans="1:7" ht="15" customHeight="1" x14ac:dyDescent="0.35">
      <c r="A1077" s="276" t="s">
        <v>376</v>
      </c>
      <c r="B1077" s="277"/>
      <c r="C1077" s="74" t="s">
        <v>19</v>
      </c>
      <c r="D1077" s="74" t="s">
        <v>20</v>
      </c>
      <c r="E1077" s="74" t="s">
        <v>349</v>
      </c>
      <c r="F1077" s="74" t="s">
        <v>350</v>
      </c>
      <c r="G1077" s="82" t="s">
        <v>351</v>
      </c>
    </row>
    <row r="1078" spans="1:7" ht="31" x14ac:dyDescent="0.35">
      <c r="A1078" s="83" t="s">
        <v>324</v>
      </c>
      <c r="B1078" s="76" t="s">
        <v>325</v>
      </c>
      <c r="C1078" s="75" t="s">
        <v>174</v>
      </c>
      <c r="D1078" s="75" t="s">
        <v>28</v>
      </c>
      <c r="E1078" s="79">
        <v>1</v>
      </c>
      <c r="F1078" s="80">
        <v>3038.0016999999998</v>
      </c>
      <c r="G1078" s="84">
        <f>E1078*F1078</f>
        <v>3038.0016999999998</v>
      </c>
    </row>
    <row r="1079" spans="1:7" ht="15" customHeight="1" x14ac:dyDescent="0.35">
      <c r="A1079" s="85"/>
      <c r="B1079" s="86"/>
      <c r="C1079" s="86"/>
      <c r="D1079" s="86"/>
      <c r="E1079" s="278" t="s">
        <v>379</v>
      </c>
      <c r="F1079" s="278"/>
      <c r="G1079" s="95">
        <f>G1078</f>
        <v>3038.0016999999998</v>
      </c>
    </row>
    <row r="1080" spans="1:7" ht="15" customHeight="1" x14ac:dyDescent="0.35">
      <c r="A1080" s="85"/>
      <c r="B1080" s="86"/>
      <c r="C1080" s="86"/>
      <c r="D1080" s="86"/>
      <c r="E1080" s="273" t="s">
        <v>364</v>
      </c>
      <c r="F1080" s="273"/>
      <c r="G1080" s="94">
        <f>G1079</f>
        <v>3038.0016999999998</v>
      </c>
    </row>
    <row r="1081" spans="1:7" ht="10" customHeight="1" thickBot="1" x14ac:dyDescent="0.4">
      <c r="A1081" s="85"/>
      <c r="B1081" s="86"/>
      <c r="C1081" s="86"/>
      <c r="D1081" s="86"/>
      <c r="E1081" s="274"/>
      <c r="F1081" s="274"/>
      <c r="G1081" s="275"/>
    </row>
    <row r="1082" spans="1:7" ht="20" customHeight="1" x14ac:dyDescent="0.35">
      <c r="A1082" s="270" t="s">
        <v>751</v>
      </c>
      <c r="B1082" s="271"/>
      <c r="C1082" s="271"/>
      <c r="D1082" s="271"/>
      <c r="E1082" s="271"/>
      <c r="F1082" s="271"/>
      <c r="G1082" s="272"/>
    </row>
    <row r="1083" spans="1:7" ht="15" customHeight="1" x14ac:dyDescent="0.35">
      <c r="A1083" s="276" t="s">
        <v>376</v>
      </c>
      <c r="B1083" s="277"/>
      <c r="C1083" s="74" t="s">
        <v>19</v>
      </c>
      <c r="D1083" s="74" t="s">
        <v>20</v>
      </c>
      <c r="E1083" s="74" t="s">
        <v>349</v>
      </c>
      <c r="F1083" s="74" t="s">
        <v>350</v>
      </c>
      <c r="G1083" s="82" t="s">
        <v>351</v>
      </c>
    </row>
    <row r="1084" spans="1:7" ht="31" x14ac:dyDescent="0.35">
      <c r="A1084" s="83" t="s">
        <v>327</v>
      </c>
      <c r="B1084" s="76" t="s">
        <v>328</v>
      </c>
      <c r="C1084" s="75" t="s">
        <v>174</v>
      </c>
      <c r="D1084" s="75" t="s">
        <v>28</v>
      </c>
      <c r="E1084" s="79">
        <v>1</v>
      </c>
      <c r="F1084" s="80">
        <v>3519.22</v>
      </c>
      <c r="G1084" s="84">
        <f>E1084*F1084</f>
        <v>3519.22</v>
      </c>
    </row>
    <row r="1085" spans="1:7" ht="15" customHeight="1" x14ac:dyDescent="0.35">
      <c r="A1085" s="85"/>
      <c r="B1085" s="86"/>
      <c r="C1085" s="86"/>
      <c r="D1085" s="86"/>
      <c r="E1085" s="278" t="s">
        <v>379</v>
      </c>
      <c r="F1085" s="278"/>
      <c r="G1085" s="95">
        <f>G1084</f>
        <v>3519.22</v>
      </c>
    </row>
    <row r="1086" spans="1:7" ht="15" customHeight="1" x14ac:dyDescent="0.35">
      <c r="A1086" s="85"/>
      <c r="B1086" s="86"/>
      <c r="C1086" s="86"/>
      <c r="D1086" s="86"/>
      <c r="E1086" s="273" t="s">
        <v>364</v>
      </c>
      <c r="F1086" s="273"/>
      <c r="G1086" s="94">
        <f>G1085</f>
        <v>3519.22</v>
      </c>
    </row>
    <row r="1087" spans="1:7" ht="10" customHeight="1" thickBot="1" x14ac:dyDescent="0.4">
      <c r="A1087" s="85"/>
      <c r="B1087" s="86"/>
      <c r="C1087" s="86"/>
      <c r="D1087" s="86"/>
      <c r="E1087" s="274"/>
      <c r="F1087" s="274"/>
      <c r="G1087" s="275"/>
    </row>
    <row r="1088" spans="1:7" ht="20" customHeight="1" x14ac:dyDescent="0.35">
      <c r="A1088" s="270" t="s">
        <v>752</v>
      </c>
      <c r="B1088" s="271"/>
      <c r="C1088" s="271"/>
      <c r="D1088" s="271"/>
      <c r="E1088" s="271"/>
      <c r="F1088" s="271"/>
      <c r="G1088" s="272"/>
    </row>
    <row r="1089" spans="1:7" ht="15" customHeight="1" x14ac:dyDescent="0.35">
      <c r="A1089" s="276" t="s">
        <v>376</v>
      </c>
      <c r="B1089" s="277"/>
      <c r="C1089" s="74" t="s">
        <v>19</v>
      </c>
      <c r="D1089" s="74" t="s">
        <v>20</v>
      </c>
      <c r="E1089" s="74" t="s">
        <v>349</v>
      </c>
      <c r="F1089" s="74" t="s">
        <v>350</v>
      </c>
      <c r="G1089" s="82" t="s">
        <v>351</v>
      </c>
    </row>
    <row r="1090" spans="1:7" ht="31" x14ac:dyDescent="0.35">
      <c r="A1090" s="83" t="s">
        <v>330</v>
      </c>
      <c r="B1090" s="76" t="s">
        <v>331</v>
      </c>
      <c r="C1090" s="75" t="s">
        <v>174</v>
      </c>
      <c r="D1090" s="75" t="s">
        <v>28</v>
      </c>
      <c r="E1090" s="79">
        <v>1</v>
      </c>
      <c r="F1090" s="80">
        <v>4128.8</v>
      </c>
      <c r="G1090" s="84">
        <f>E1090*F1090</f>
        <v>4128.8</v>
      </c>
    </row>
    <row r="1091" spans="1:7" ht="15" customHeight="1" x14ac:dyDescent="0.35">
      <c r="A1091" s="85"/>
      <c r="B1091" s="86"/>
      <c r="C1091" s="86"/>
      <c r="D1091" s="86"/>
      <c r="E1091" s="278" t="s">
        <v>379</v>
      </c>
      <c r="F1091" s="278"/>
      <c r="G1091" s="95">
        <f>G1090</f>
        <v>4128.8</v>
      </c>
    </row>
    <row r="1092" spans="1:7" ht="15" customHeight="1" x14ac:dyDescent="0.35">
      <c r="A1092" s="85"/>
      <c r="B1092" s="86"/>
      <c r="C1092" s="86"/>
      <c r="D1092" s="86"/>
      <c r="E1092" s="273" t="s">
        <v>364</v>
      </c>
      <c r="F1092" s="273"/>
      <c r="G1092" s="94">
        <f>G1091</f>
        <v>4128.8</v>
      </c>
    </row>
    <row r="1093" spans="1:7" ht="10" customHeight="1" thickBot="1" x14ac:dyDescent="0.4">
      <c r="A1093" s="85"/>
      <c r="B1093" s="86"/>
      <c r="C1093" s="86"/>
      <c r="D1093" s="86"/>
      <c r="E1093" s="274"/>
      <c r="F1093" s="274"/>
      <c r="G1093" s="275"/>
    </row>
    <row r="1094" spans="1:7" ht="20" customHeight="1" x14ac:dyDescent="0.35">
      <c r="A1094" s="270" t="s">
        <v>753</v>
      </c>
      <c r="B1094" s="271"/>
      <c r="C1094" s="271"/>
      <c r="D1094" s="271"/>
      <c r="E1094" s="271"/>
      <c r="F1094" s="271"/>
      <c r="G1094" s="272"/>
    </row>
    <row r="1095" spans="1:7" ht="15" customHeight="1" x14ac:dyDescent="0.35">
      <c r="A1095" s="276" t="s">
        <v>376</v>
      </c>
      <c r="B1095" s="277"/>
      <c r="C1095" s="74" t="s">
        <v>19</v>
      </c>
      <c r="D1095" s="74" t="s">
        <v>20</v>
      </c>
      <c r="E1095" s="74" t="s">
        <v>349</v>
      </c>
      <c r="F1095" s="74" t="s">
        <v>350</v>
      </c>
      <c r="G1095" s="82" t="s">
        <v>351</v>
      </c>
    </row>
    <row r="1096" spans="1:7" ht="31" x14ac:dyDescent="0.35">
      <c r="A1096" s="83" t="s">
        <v>333</v>
      </c>
      <c r="B1096" s="76" t="s">
        <v>334</v>
      </c>
      <c r="C1096" s="75" t="s">
        <v>174</v>
      </c>
      <c r="D1096" s="75" t="s">
        <v>28</v>
      </c>
      <c r="E1096" s="79">
        <v>1</v>
      </c>
      <c r="F1096" s="80">
        <v>4519.92</v>
      </c>
      <c r="G1096" s="84">
        <f>E1096*F1096</f>
        <v>4519.92</v>
      </c>
    </row>
    <row r="1097" spans="1:7" ht="15" customHeight="1" x14ac:dyDescent="0.35">
      <c r="A1097" s="85"/>
      <c r="B1097" s="86"/>
      <c r="C1097" s="86"/>
      <c r="D1097" s="86"/>
      <c r="E1097" s="278" t="s">
        <v>379</v>
      </c>
      <c r="F1097" s="278"/>
      <c r="G1097" s="95">
        <f>G1096</f>
        <v>4519.92</v>
      </c>
    </row>
    <row r="1098" spans="1:7" ht="15" customHeight="1" x14ac:dyDescent="0.35">
      <c r="A1098" s="85"/>
      <c r="B1098" s="86"/>
      <c r="C1098" s="86"/>
      <c r="D1098" s="86"/>
      <c r="E1098" s="273" t="s">
        <v>364</v>
      </c>
      <c r="F1098" s="273"/>
      <c r="G1098" s="94">
        <f>G1097</f>
        <v>4519.92</v>
      </c>
    </row>
    <row r="1099" spans="1:7" ht="10" customHeight="1" thickBot="1" x14ac:dyDescent="0.4">
      <c r="A1099" s="85"/>
      <c r="B1099" s="86"/>
      <c r="C1099" s="86"/>
      <c r="D1099" s="86"/>
      <c r="E1099" s="274"/>
      <c r="F1099" s="274"/>
      <c r="G1099" s="275"/>
    </row>
    <row r="1100" spans="1:7" ht="20" customHeight="1" x14ac:dyDescent="0.35">
      <c r="A1100" s="270" t="s">
        <v>754</v>
      </c>
      <c r="B1100" s="271"/>
      <c r="C1100" s="271"/>
      <c r="D1100" s="271"/>
      <c r="E1100" s="271"/>
      <c r="F1100" s="271"/>
      <c r="G1100" s="272"/>
    </row>
    <row r="1101" spans="1:7" ht="15" customHeight="1" x14ac:dyDescent="0.35">
      <c r="A1101" s="276" t="s">
        <v>376</v>
      </c>
      <c r="B1101" s="277"/>
      <c r="C1101" s="74" t="s">
        <v>19</v>
      </c>
      <c r="D1101" s="74" t="s">
        <v>20</v>
      </c>
      <c r="E1101" s="74" t="s">
        <v>349</v>
      </c>
      <c r="F1101" s="74" t="s">
        <v>350</v>
      </c>
      <c r="G1101" s="82" t="s">
        <v>351</v>
      </c>
    </row>
    <row r="1102" spans="1:7" ht="46.5" x14ac:dyDescent="0.35">
      <c r="A1102" s="83" t="s">
        <v>336</v>
      </c>
      <c r="B1102" s="76" t="s">
        <v>337</v>
      </c>
      <c r="C1102" s="75" t="s">
        <v>174</v>
      </c>
      <c r="D1102" s="75" t="s">
        <v>28</v>
      </c>
      <c r="E1102" s="79">
        <v>1</v>
      </c>
      <c r="F1102" s="80">
        <v>6110.89</v>
      </c>
      <c r="G1102" s="84">
        <f>E1102*F1102</f>
        <v>6110.89</v>
      </c>
    </row>
    <row r="1103" spans="1:7" ht="15" customHeight="1" x14ac:dyDescent="0.35">
      <c r="A1103" s="85"/>
      <c r="B1103" s="86"/>
      <c r="C1103" s="86"/>
      <c r="D1103" s="86"/>
      <c r="E1103" s="278" t="s">
        <v>379</v>
      </c>
      <c r="F1103" s="278"/>
      <c r="G1103" s="95">
        <f>G1102</f>
        <v>6110.89</v>
      </c>
    </row>
    <row r="1104" spans="1:7" ht="15" customHeight="1" x14ac:dyDescent="0.35">
      <c r="A1104" s="85"/>
      <c r="B1104" s="86"/>
      <c r="C1104" s="86"/>
      <c r="D1104" s="86"/>
      <c r="E1104" s="273" t="s">
        <v>364</v>
      </c>
      <c r="F1104" s="273"/>
      <c r="G1104" s="94">
        <f>G1103</f>
        <v>6110.89</v>
      </c>
    </row>
    <row r="1105" spans="1:7" ht="10" customHeight="1" thickBot="1" x14ac:dyDescent="0.4">
      <c r="A1105" s="85"/>
      <c r="B1105" s="86"/>
      <c r="C1105" s="86"/>
      <c r="D1105" s="86"/>
      <c r="E1105" s="274"/>
      <c r="F1105" s="274"/>
      <c r="G1105" s="275"/>
    </row>
    <row r="1106" spans="1:7" ht="20" customHeight="1" x14ac:dyDescent="0.35">
      <c r="A1106" s="270" t="s">
        <v>755</v>
      </c>
      <c r="B1106" s="271"/>
      <c r="C1106" s="271"/>
      <c r="D1106" s="271"/>
      <c r="E1106" s="271"/>
      <c r="F1106" s="271"/>
      <c r="G1106" s="272"/>
    </row>
    <row r="1107" spans="1:7" ht="15" customHeight="1" x14ac:dyDescent="0.35">
      <c r="A1107" s="276" t="s">
        <v>376</v>
      </c>
      <c r="B1107" s="277"/>
      <c r="C1107" s="74" t="s">
        <v>19</v>
      </c>
      <c r="D1107" s="74" t="s">
        <v>20</v>
      </c>
      <c r="E1107" s="74" t="s">
        <v>349</v>
      </c>
      <c r="F1107" s="74" t="s">
        <v>350</v>
      </c>
      <c r="G1107" s="82" t="s">
        <v>351</v>
      </c>
    </row>
    <row r="1108" spans="1:7" ht="46.5" x14ac:dyDescent="0.35">
      <c r="A1108" s="83" t="s">
        <v>339</v>
      </c>
      <c r="B1108" s="76" t="s">
        <v>340</v>
      </c>
      <c r="C1108" s="75" t="s">
        <v>174</v>
      </c>
      <c r="D1108" s="75" t="s">
        <v>28</v>
      </c>
      <c r="E1108" s="79">
        <v>1</v>
      </c>
      <c r="F1108" s="80">
        <v>6594.44</v>
      </c>
      <c r="G1108" s="84">
        <f>E1108*F1108</f>
        <v>6594.44</v>
      </c>
    </row>
    <row r="1109" spans="1:7" ht="15" customHeight="1" x14ac:dyDescent="0.35">
      <c r="A1109" s="85"/>
      <c r="B1109" s="86"/>
      <c r="C1109" s="86"/>
      <c r="D1109" s="86"/>
      <c r="E1109" s="278" t="s">
        <v>379</v>
      </c>
      <c r="F1109" s="278"/>
      <c r="G1109" s="95">
        <f>G1108</f>
        <v>6594.44</v>
      </c>
    </row>
    <row r="1110" spans="1:7" ht="15" customHeight="1" x14ac:dyDescent="0.35">
      <c r="A1110" s="85"/>
      <c r="B1110" s="86"/>
      <c r="C1110" s="86"/>
      <c r="D1110" s="86"/>
      <c r="E1110" s="273" t="s">
        <v>364</v>
      </c>
      <c r="F1110" s="273"/>
      <c r="G1110" s="94">
        <f>G1109</f>
        <v>6594.44</v>
      </c>
    </row>
    <row r="1111" spans="1:7" ht="10" customHeight="1" thickBot="1" x14ac:dyDescent="0.4">
      <c r="A1111" s="85"/>
      <c r="B1111" s="86"/>
      <c r="C1111" s="86"/>
      <c r="D1111" s="86"/>
      <c r="E1111" s="274"/>
      <c r="F1111" s="274"/>
      <c r="G1111" s="275"/>
    </row>
    <row r="1112" spans="1:7" ht="20" customHeight="1" x14ac:dyDescent="0.35">
      <c r="A1112" s="270" t="s">
        <v>756</v>
      </c>
      <c r="B1112" s="271"/>
      <c r="C1112" s="271"/>
      <c r="D1112" s="271"/>
      <c r="E1112" s="271"/>
      <c r="F1112" s="271"/>
      <c r="G1112" s="272"/>
    </row>
    <row r="1113" spans="1:7" ht="15" customHeight="1" x14ac:dyDescent="0.35">
      <c r="A1113" s="276" t="s">
        <v>376</v>
      </c>
      <c r="B1113" s="277"/>
      <c r="C1113" s="74" t="s">
        <v>19</v>
      </c>
      <c r="D1113" s="74" t="s">
        <v>20</v>
      </c>
      <c r="E1113" s="74" t="s">
        <v>349</v>
      </c>
      <c r="F1113" s="74" t="s">
        <v>350</v>
      </c>
      <c r="G1113" s="82" t="s">
        <v>351</v>
      </c>
    </row>
    <row r="1114" spans="1:7" ht="46.5" x14ac:dyDescent="0.35">
      <c r="A1114" s="83" t="s">
        <v>342</v>
      </c>
      <c r="B1114" s="76" t="s">
        <v>343</v>
      </c>
      <c r="C1114" s="75" t="s">
        <v>174</v>
      </c>
      <c r="D1114" s="75" t="s">
        <v>28</v>
      </c>
      <c r="E1114" s="79">
        <v>1</v>
      </c>
      <c r="F1114" s="80">
        <v>7210.84</v>
      </c>
      <c r="G1114" s="84">
        <f>E1114*F1114</f>
        <v>7210.84</v>
      </c>
    </row>
    <row r="1115" spans="1:7" ht="15" customHeight="1" x14ac:dyDescent="0.35">
      <c r="A1115" s="85"/>
      <c r="B1115" s="86"/>
      <c r="C1115" s="86"/>
      <c r="D1115" s="86"/>
      <c r="E1115" s="278" t="s">
        <v>379</v>
      </c>
      <c r="F1115" s="278"/>
      <c r="G1115" s="95">
        <f>G1114</f>
        <v>7210.84</v>
      </c>
    </row>
    <row r="1116" spans="1:7" ht="15" customHeight="1" x14ac:dyDescent="0.35">
      <c r="A1116" s="85"/>
      <c r="B1116" s="86"/>
      <c r="C1116" s="86"/>
      <c r="D1116" s="86"/>
      <c r="E1116" s="273" t="s">
        <v>364</v>
      </c>
      <c r="F1116" s="273"/>
      <c r="G1116" s="94">
        <f>G1115</f>
        <v>7210.84</v>
      </c>
    </row>
    <row r="1117" spans="1:7" ht="10" customHeight="1" thickBot="1" x14ac:dyDescent="0.4">
      <c r="A1117" s="85"/>
      <c r="B1117" s="86"/>
      <c r="C1117" s="86"/>
      <c r="D1117" s="86"/>
      <c r="E1117" s="274"/>
      <c r="F1117" s="274"/>
      <c r="G1117" s="275"/>
    </row>
    <row r="1118" spans="1:7" ht="46.5" customHeight="1" x14ac:dyDescent="0.35">
      <c r="A1118" s="270" t="s">
        <v>757</v>
      </c>
      <c r="B1118" s="271"/>
      <c r="C1118" s="271"/>
      <c r="D1118" s="271"/>
      <c r="E1118" s="271"/>
      <c r="F1118" s="271"/>
      <c r="G1118" s="272"/>
    </row>
    <row r="1119" spans="1:7" ht="15" customHeight="1" x14ac:dyDescent="0.35">
      <c r="A1119" s="276" t="s">
        <v>348</v>
      </c>
      <c r="B1119" s="277"/>
      <c r="C1119" s="74" t="s">
        <v>19</v>
      </c>
      <c r="D1119" s="74" t="s">
        <v>20</v>
      </c>
      <c r="E1119" s="74" t="s">
        <v>349</v>
      </c>
      <c r="F1119" s="74" t="s">
        <v>350</v>
      </c>
      <c r="G1119" s="82" t="s">
        <v>351</v>
      </c>
    </row>
    <row r="1120" spans="1:7" ht="108.5" x14ac:dyDescent="0.35">
      <c r="A1120" s="83" t="s">
        <v>345</v>
      </c>
      <c r="B1120" s="76" t="s">
        <v>346</v>
      </c>
      <c r="C1120" s="75" t="s">
        <v>59</v>
      </c>
      <c r="D1120" s="75" t="s">
        <v>28</v>
      </c>
      <c r="E1120" s="79">
        <v>1</v>
      </c>
      <c r="F1120" s="78">
        <v>9976.83</v>
      </c>
      <c r="G1120" s="84">
        <f>E1120*F1120</f>
        <v>9976.83</v>
      </c>
    </row>
    <row r="1121" spans="1:8" ht="15" customHeight="1" x14ac:dyDescent="0.35">
      <c r="A1121" s="85"/>
      <c r="B1121" s="86"/>
      <c r="C1121" s="86"/>
      <c r="D1121" s="86"/>
      <c r="E1121" s="278" t="s">
        <v>356</v>
      </c>
      <c r="F1121" s="278"/>
      <c r="G1121" s="87">
        <f>G1120</f>
        <v>9976.83</v>
      </c>
    </row>
    <row r="1122" spans="1:8" ht="15" customHeight="1" x14ac:dyDescent="0.35">
      <c r="A1122" s="85"/>
      <c r="B1122" s="86"/>
      <c r="C1122" s="86"/>
      <c r="D1122" s="86"/>
      <c r="E1122" s="273" t="s">
        <v>364</v>
      </c>
      <c r="F1122" s="273"/>
      <c r="G1122" s="94">
        <f>G1121</f>
        <v>9976.83</v>
      </c>
    </row>
    <row r="1123" spans="1:8" x14ac:dyDescent="0.35">
      <c r="A1123" s="45"/>
      <c r="B1123" s="46"/>
      <c r="C1123" s="46"/>
      <c r="D1123" s="46"/>
      <c r="E1123" s="46"/>
      <c r="F1123" s="46"/>
      <c r="G1123" s="47"/>
    </row>
    <row r="1124" spans="1:8" x14ac:dyDescent="0.35">
      <c r="A1124" s="45"/>
      <c r="B1124" s="46"/>
      <c r="C1124" s="46"/>
      <c r="D1124" s="46"/>
      <c r="E1124" s="46"/>
      <c r="F1124" s="46"/>
      <c r="G1124" s="47"/>
    </row>
    <row r="1125" spans="1:8" ht="15.5" x14ac:dyDescent="0.35">
      <c r="A1125" s="246" t="s">
        <v>836</v>
      </c>
      <c r="B1125" s="247"/>
      <c r="C1125" s="247"/>
      <c r="D1125" s="247"/>
      <c r="E1125" s="247"/>
      <c r="F1125" s="247"/>
      <c r="G1125" s="248"/>
      <c r="H1125" s="93"/>
    </row>
    <row r="1126" spans="1:8" x14ac:dyDescent="0.35">
      <c r="A1126" s="45"/>
      <c r="B1126" s="46"/>
      <c r="C1126" s="46"/>
      <c r="D1126" s="46"/>
      <c r="E1126" s="46"/>
      <c r="F1126" s="46"/>
      <c r="G1126" s="47"/>
    </row>
    <row r="1127" spans="1:8" x14ac:dyDescent="0.35">
      <c r="A1127" s="45"/>
      <c r="B1127" s="46"/>
      <c r="C1127" s="46"/>
      <c r="D1127" s="46"/>
      <c r="E1127" s="46"/>
      <c r="F1127" s="46"/>
      <c r="G1127" s="47"/>
    </row>
    <row r="1128" spans="1:8" x14ac:dyDescent="0.35">
      <c r="A1128" s="45"/>
      <c r="B1128" s="46"/>
      <c r="C1128" s="46"/>
      <c r="D1128" s="46"/>
      <c r="E1128" s="46"/>
      <c r="F1128" s="46"/>
      <c r="G1128" s="47"/>
    </row>
    <row r="1129" spans="1:8" x14ac:dyDescent="0.35">
      <c r="A1129" s="45"/>
      <c r="B1129" s="46"/>
      <c r="C1129" s="46"/>
      <c r="D1129" s="46"/>
      <c r="E1129" s="46"/>
      <c r="F1129" s="46"/>
      <c r="G1129" s="47"/>
    </row>
    <row r="1130" spans="1:8" x14ac:dyDescent="0.35">
      <c r="A1130" s="45"/>
      <c r="B1130" s="46"/>
      <c r="C1130" s="46"/>
      <c r="D1130" s="46"/>
      <c r="E1130" s="46"/>
      <c r="F1130" s="46"/>
      <c r="G1130" s="47"/>
    </row>
    <row r="1131" spans="1:8" ht="15.5" x14ac:dyDescent="0.35">
      <c r="A1131" s="69" t="s">
        <v>793</v>
      </c>
      <c r="B1131" s="46"/>
      <c r="C1131" s="46"/>
      <c r="D1131" s="46"/>
      <c r="E1131" s="70" t="s">
        <v>792</v>
      </c>
      <c r="F1131" s="46"/>
      <c r="G1131" s="47"/>
    </row>
    <row r="1132" spans="1:8" ht="15.5" x14ac:dyDescent="0.35">
      <c r="A1132" s="69" t="s">
        <v>791</v>
      </c>
      <c r="B1132" s="46"/>
      <c r="C1132" s="46"/>
      <c r="D1132" s="46"/>
      <c r="E1132" s="70" t="s">
        <v>790</v>
      </c>
      <c r="F1132" s="46"/>
      <c r="G1132" s="47"/>
    </row>
    <row r="1133" spans="1:8" ht="15.5" x14ac:dyDescent="0.35">
      <c r="A1133" s="69" t="s">
        <v>789</v>
      </c>
      <c r="B1133" s="46"/>
      <c r="C1133" s="46"/>
      <c r="D1133" s="46"/>
      <c r="E1133" s="70" t="s">
        <v>788</v>
      </c>
      <c r="F1133" s="46"/>
      <c r="G1133" s="47"/>
    </row>
    <row r="1134" spans="1:8" ht="16" thickBot="1" x14ac:dyDescent="0.4">
      <c r="A1134" s="71" t="s">
        <v>787</v>
      </c>
      <c r="B1134" s="51"/>
      <c r="C1134" s="51"/>
      <c r="D1134" s="51"/>
      <c r="E1134" s="51"/>
      <c r="F1134" s="51"/>
      <c r="G1134" s="52"/>
    </row>
  </sheetData>
  <mergeCells count="675">
    <mergeCell ref="E11:G11"/>
    <mergeCell ref="A12:G12"/>
    <mergeCell ref="A13:B13"/>
    <mergeCell ref="E16:F16"/>
    <mergeCell ref="A25:B25"/>
    <mergeCell ref="E28:F28"/>
    <mergeCell ref="A29:B29"/>
    <mergeCell ref="E31:F31"/>
    <mergeCell ref="E32:F32"/>
    <mergeCell ref="A17:B17"/>
    <mergeCell ref="E21:F21"/>
    <mergeCell ref="E22:F22"/>
    <mergeCell ref="E23:G23"/>
    <mergeCell ref="A24:G24"/>
    <mergeCell ref="E41:F41"/>
    <mergeCell ref="E42:F42"/>
    <mergeCell ref="E43:G43"/>
    <mergeCell ref="E67:F67"/>
    <mergeCell ref="A44:G44"/>
    <mergeCell ref="A45:B45"/>
    <mergeCell ref="E33:G33"/>
    <mergeCell ref="A34:G34"/>
    <mergeCell ref="A35:B35"/>
    <mergeCell ref="E38:F38"/>
    <mergeCell ref="A39:B39"/>
    <mergeCell ref="E55:F55"/>
    <mergeCell ref="E56:G56"/>
    <mergeCell ref="E61:F61"/>
    <mergeCell ref="E62:G62"/>
    <mergeCell ref="A63:G63"/>
    <mergeCell ref="A64:B64"/>
    <mergeCell ref="E66:F66"/>
    <mergeCell ref="A57:G57"/>
    <mergeCell ref="A58:B58"/>
    <mergeCell ref="E60:F60"/>
    <mergeCell ref="E47:F47"/>
    <mergeCell ref="A48:B48"/>
    <mergeCell ref="E51:F51"/>
    <mergeCell ref="A52:B52"/>
    <mergeCell ref="E54:F54"/>
    <mergeCell ref="E73:F73"/>
    <mergeCell ref="E74:G74"/>
    <mergeCell ref="A75:G75"/>
    <mergeCell ref="A76:B76"/>
    <mergeCell ref="E78:F78"/>
    <mergeCell ref="E68:G68"/>
    <mergeCell ref="A69:G69"/>
    <mergeCell ref="A70:B70"/>
    <mergeCell ref="E72:F72"/>
    <mergeCell ref="E91:F91"/>
    <mergeCell ref="E92:F92"/>
    <mergeCell ref="E93:G93"/>
    <mergeCell ref="A94:G94"/>
    <mergeCell ref="A95:B95"/>
    <mergeCell ref="A79:B79"/>
    <mergeCell ref="E82:F82"/>
    <mergeCell ref="A83:B83"/>
    <mergeCell ref="E88:F88"/>
    <mergeCell ref="A89:B89"/>
    <mergeCell ref="A108:B108"/>
    <mergeCell ref="E110:F110"/>
    <mergeCell ref="E111:F111"/>
    <mergeCell ref="E112:G112"/>
    <mergeCell ref="A113:G113"/>
    <mergeCell ref="E97:F97"/>
    <mergeCell ref="A98:B98"/>
    <mergeCell ref="E101:F101"/>
    <mergeCell ref="A102:B102"/>
    <mergeCell ref="E107:F107"/>
    <mergeCell ref="E123:G123"/>
    <mergeCell ref="A124:G124"/>
    <mergeCell ref="A125:B125"/>
    <mergeCell ref="E128:F128"/>
    <mergeCell ref="A129:B129"/>
    <mergeCell ref="A114:B114"/>
    <mergeCell ref="E117:F117"/>
    <mergeCell ref="A118:B118"/>
    <mergeCell ref="E121:F121"/>
    <mergeCell ref="E122:F122"/>
    <mergeCell ref="E139:F139"/>
    <mergeCell ref="A140:B140"/>
    <mergeCell ref="E143:F143"/>
    <mergeCell ref="E144:F144"/>
    <mergeCell ref="E145:G145"/>
    <mergeCell ref="E132:F132"/>
    <mergeCell ref="E133:F133"/>
    <mergeCell ref="E134:G134"/>
    <mergeCell ref="A135:G135"/>
    <mergeCell ref="A136:B136"/>
    <mergeCell ref="A152:G152"/>
    <mergeCell ref="A153:B153"/>
    <mergeCell ref="E155:F155"/>
    <mergeCell ref="E156:F156"/>
    <mergeCell ref="E157:G157"/>
    <mergeCell ref="A146:G146"/>
    <mergeCell ref="A147:B147"/>
    <mergeCell ref="E149:F149"/>
    <mergeCell ref="E150:F150"/>
    <mergeCell ref="E151:G151"/>
    <mergeCell ref="E167:F167"/>
    <mergeCell ref="E168:G168"/>
    <mergeCell ref="A169:G169"/>
    <mergeCell ref="A170:B170"/>
    <mergeCell ref="E172:F172"/>
    <mergeCell ref="A158:G158"/>
    <mergeCell ref="A159:B159"/>
    <mergeCell ref="E162:F162"/>
    <mergeCell ref="A163:B163"/>
    <mergeCell ref="E166:F166"/>
    <mergeCell ref="A182:B182"/>
    <mergeCell ref="E185:F185"/>
    <mergeCell ref="E186:F186"/>
    <mergeCell ref="E187:G187"/>
    <mergeCell ref="A188:G188"/>
    <mergeCell ref="E173:F173"/>
    <mergeCell ref="E174:G174"/>
    <mergeCell ref="A175:G175"/>
    <mergeCell ref="A176:B176"/>
    <mergeCell ref="E181:F181"/>
    <mergeCell ref="E200:G200"/>
    <mergeCell ref="A201:G201"/>
    <mergeCell ref="A202:B202"/>
    <mergeCell ref="E207:F207"/>
    <mergeCell ref="A208:B208"/>
    <mergeCell ref="A189:B189"/>
    <mergeCell ref="E194:F194"/>
    <mergeCell ref="A195:B195"/>
    <mergeCell ref="E198:F198"/>
    <mergeCell ref="E199:F199"/>
    <mergeCell ref="E220:F220"/>
    <mergeCell ref="A221:B221"/>
    <mergeCell ref="E224:F224"/>
    <mergeCell ref="E225:F225"/>
    <mergeCell ref="E226:G226"/>
    <mergeCell ref="E211:F211"/>
    <mergeCell ref="E212:F212"/>
    <mergeCell ref="E213:G213"/>
    <mergeCell ref="A214:G214"/>
    <mergeCell ref="A215:B215"/>
    <mergeCell ref="E238:F238"/>
    <mergeCell ref="E239:G239"/>
    <mergeCell ref="A240:G240"/>
    <mergeCell ref="A241:B241"/>
    <mergeCell ref="E246:F246"/>
    <mergeCell ref="A227:G227"/>
    <mergeCell ref="A228:B228"/>
    <mergeCell ref="E233:F233"/>
    <mergeCell ref="A234:B234"/>
    <mergeCell ref="E237:F237"/>
    <mergeCell ref="A254:B254"/>
    <mergeCell ref="E259:F259"/>
    <mergeCell ref="A260:B260"/>
    <mergeCell ref="E263:F263"/>
    <mergeCell ref="E264:F264"/>
    <mergeCell ref="A247:B247"/>
    <mergeCell ref="E250:F250"/>
    <mergeCell ref="E251:F251"/>
    <mergeCell ref="E252:G252"/>
    <mergeCell ref="A253:G253"/>
    <mergeCell ref="E276:F276"/>
    <mergeCell ref="E277:F277"/>
    <mergeCell ref="E278:G278"/>
    <mergeCell ref="A279:G279"/>
    <mergeCell ref="A280:B280"/>
    <mergeCell ref="E265:G265"/>
    <mergeCell ref="A266:G266"/>
    <mergeCell ref="A267:B267"/>
    <mergeCell ref="E272:F272"/>
    <mergeCell ref="A273:B273"/>
    <mergeCell ref="A292:G292"/>
    <mergeCell ref="A293:B293"/>
    <mergeCell ref="E298:F298"/>
    <mergeCell ref="A299:B299"/>
    <mergeCell ref="E302:F302"/>
    <mergeCell ref="E285:F285"/>
    <mergeCell ref="A286:B286"/>
    <mergeCell ref="E289:F289"/>
    <mergeCell ref="E290:F290"/>
    <mergeCell ref="E291:G291"/>
    <mergeCell ref="A312:B312"/>
    <mergeCell ref="E315:F315"/>
    <mergeCell ref="E316:F316"/>
    <mergeCell ref="E317:G317"/>
    <mergeCell ref="A318:G318"/>
    <mergeCell ref="E303:F303"/>
    <mergeCell ref="E304:G304"/>
    <mergeCell ref="A305:G305"/>
    <mergeCell ref="A306:B306"/>
    <mergeCell ref="E311:F311"/>
    <mergeCell ref="E330:G330"/>
    <mergeCell ref="A331:G331"/>
    <mergeCell ref="A332:B332"/>
    <mergeCell ref="E337:F337"/>
    <mergeCell ref="A338:B338"/>
    <mergeCell ref="A319:B319"/>
    <mergeCell ref="E324:F324"/>
    <mergeCell ref="A325:B325"/>
    <mergeCell ref="E328:F328"/>
    <mergeCell ref="E329:F329"/>
    <mergeCell ref="E350:F350"/>
    <mergeCell ref="A351:B351"/>
    <mergeCell ref="E354:F354"/>
    <mergeCell ref="E355:F355"/>
    <mergeCell ref="E356:G356"/>
    <mergeCell ref="E341:F341"/>
    <mergeCell ref="E342:F342"/>
    <mergeCell ref="E343:G343"/>
    <mergeCell ref="A344:G344"/>
    <mergeCell ref="A345:B345"/>
    <mergeCell ref="E368:F368"/>
    <mergeCell ref="E369:G369"/>
    <mergeCell ref="A370:G370"/>
    <mergeCell ref="A371:B371"/>
    <mergeCell ref="E376:F376"/>
    <mergeCell ref="A357:G357"/>
    <mergeCell ref="A358:B358"/>
    <mergeCell ref="E363:F363"/>
    <mergeCell ref="A364:B364"/>
    <mergeCell ref="E367:F367"/>
    <mergeCell ref="A384:B384"/>
    <mergeCell ref="E389:F389"/>
    <mergeCell ref="A390:B390"/>
    <mergeCell ref="E393:F393"/>
    <mergeCell ref="E394:F394"/>
    <mergeCell ref="A377:B377"/>
    <mergeCell ref="E380:F380"/>
    <mergeCell ref="E381:F381"/>
    <mergeCell ref="E382:G382"/>
    <mergeCell ref="A383:G383"/>
    <mergeCell ref="E406:F406"/>
    <mergeCell ref="E407:F407"/>
    <mergeCell ref="E408:G408"/>
    <mergeCell ref="A409:G409"/>
    <mergeCell ref="A410:B410"/>
    <mergeCell ref="E395:G395"/>
    <mergeCell ref="A396:G396"/>
    <mergeCell ref="A397:B397"/>
    <mergeCell ref="E402:F402"/>
    <mergeCell ref="A403:B403"/>
    <mergeCell ref="A422:G422"/>
    <mergeCell ref="A423:B423"/>
    <mergeCell ref="E428:F428"/>
    <mergeCell ref="A429:B429"/>
    <mergeCell ref="E432:F432"/>
    <mergeCell ref="E415:F415"/>
    <mergeCell ref="A416:B416"/>
    <mergeCell ref="E419:F419"/>
    <mergeCell ref="E420:F420"/>
    <mergeCell ref="E421:G421"/>
    <mergeCell ref="A442:B442"/>
    <mergeCell ref="E445:F445"/>
    <mergeCell ref="E446:F446"/>
    <mergeCell ref="E447:G447"/>
    <mergeCell ref="A448:G448"/>
    <mergeCell ref="E433:F433"/>
    <mergeCell ref="E434:G434"/>
    <mergeCell ref="A435:G435"/>
    <mergeCell ref="A436:B436"/>
    <mergeCell ref="E441:F441"/>
    <mergeCell ref="E460:G460"/>
    <mergeCell ref="A461:G461"/>
    <mergeCell ref="A462:B462"/>
    <mergeCell ref="E467:F467"/>
    <mergeCell ref="A468:B468"/>
    <mergeCell ref="A449:B449"/>
    <mergeCell ref="E454:F454"/>
    <mergeCell ref="A455:B455"/>
    <mergeCell ref="E458:F458"/>
    <mergeCell ref="E459:F459"/>
    <mergeCell ref="E480:F480"/>
    <mergeCell ref="A481:B481"/>
    <mergeCell ref="E484:F484"/>
    <mergeCell ref="E485:F485"/>
    <mergeCell ref="E486:G486"/>
    <mergeCell ref="E471:F471"/>
    <mergeCell ref="E472:F472"/>
    <mergeCell ref="E473:G473"/>
    <mergeCell ref="A474:G474"/>
    <mergeCell ref="A475:B475"/>
    <mergeCell ref="E498:F498"/>
    <mergeCell ref="E499:G499"/>
    <mergeCell ref="A500:G500"/>
    <mergeCell ref="A501:B501"/>
    <mergeCell ref="E506:F506"/>
    <mergeCell ref="A487:G487"/>
    <mergeCell ref="A488:B488"/>
    <mergeCell ref="E493:F493"/>
    <mergeCell ref="A494:B494"/>
    <mergeCell ref="E497:F497"/>
    <mergeCell ref="A514:B514"/>
    <mergeCell ref="E519:F519"/>
    <mergeCell ref="A520:B520"/>
    <mergeCell ref="E523:F523"/>
    <mergeCell ref="E524:F524"/>
    <mergeCell ref="A507:B507"/>
    <mergeCell ref="E510:F510"/>
    <mergeCell ref="E511:F511"/>
    <mergeCell ref="E512:G512"/>
    <mergeCell ref="A513:G513"/>
    <mergeCell ref="E536:F536"/>
    <mergeCell ref="E537:F537"/>
    <mergeCell ref="E538:G538"/>
    <mergeCell ref="A539:G539"/>
    <mergeCell ref="A540:B540"/>
    <mergeCell ref="E525:G525"/>
    <mergeCell ref="A526:G526"/>
    <mergeCell ref="A527:B527"/>
    <mergeCell ref="E532:F532"/>
    <mergeCell ref="A533:B533"/>
    <mergeCell ref="A552:G552"/>
    <mergeCell ref="A553:B553"/>
    <mergeCell ref="E558:F558"/>
    <mergeCell ref="A559:B559"/>
    <mergeCell ref="E562:F562"/>
    <mergeCell ref="E545:F545"/>
    <mergeCell ref="A546:B546"/>
    <mergeCell ref="E549:F549"/>
    <mergeCell ref="E550:F550"/>
    <mergeCell ref="E551:G551"/>
    <mergeCell ref="A572:B572"/>
    <mergeCell ref="E575:F575"/>
    <mergeCell ref="E576:F576"/>
    <mergeCell ref="E577:G577"/>
    <mergeCell ref="A578:G578"/>
    <mergeCell ref="E563:F563"/>
    <mergeCell ref="E564:G564"/>
    <mergeCell ref="A565:G565"/>
    <mergeCell ref="A566:B566"/>
    <mergeCell ref="E571:F571"/>
    <mergeCell ref="E587:G587"/>
    <mergeCell ref="A588:G588"/>
    <mergeCell ref="A589:B589"/>
    <mergeCell ref="E594:F594"/>
    <mergeCell ref="A595:B595"/>
    <mergeCell ref="A579:B579"/>
    <mergeCell ref="E581:F581"/>
    <mergeCell ref="A582:B582"/>
    <mergeCell ref="E585:F585"/>
    <mergeCell ref="E586:F586"/>
    <mergeCell ref="E604:F604"/>
    <mergeCell ref="E605:F605"/>
    <mergeCell ref="E606:G606"/>
    <mergeCell ref="A607:G607"/>
    <mergeCell ref="A608:B608"/>
    <mergeCell ref="E598:F598"/>
    <mergeCell ref="E599:F599"/>
    <mergeCell ref="E600:G600"/>
    <mergeCell ref="A601:G601"/>
    <mergeCell ref="A602:B602"/>
    <mergeCell ref="A620:G620"/>
    <mergeCell ref="A621:B621"/>
    <mergeCell ref="E626:F626"/>
    <mergeCell ref="A627:B627"/>
    <mergeCell ref="E630:F630"/>
    <mergeCell ref="E613:F613"/>
    <mergeCell ref="A614:B614"/>
    <mergeCell ref="E617:F617"/>
    <mergeCell ref="E618:F618"/>
    <mergeCell ref="E619:G619"/>
    <mergeCell ref="E644:G644"/>
    <mergeCell ref="A645:G645"/>
    <mergeCell ref="A646:B646"/>
    <mergeCell ref="A634:B634"/>
    <mergeCell ref="E638:F638"/>
    <mergeCell ref="A639:B639"/>
    <mergeCell ref="E642:F642"/>
    <mergeCell ref="E643:F643"/>
    <mergeCell ref="E631:F631"/>
    <mergeCell ref="E632:G632"/>
    <mergeCell ref="A633:G633"/>
    <mergeCell ref="A657:G657"/>
    <mergeCell ref="A658:B658"/>
    <mergeCell ref="E661:F661"/>
    <mergeCell ref="A662:B662"/>
    <mergeCell ref="E665:F665"/>
    <mergeCell ref="E650:F650"/>
    <mergeCell ref="A651:B651"/>
    <mergeCell ref="E654:F654"/>
    <mergeCell ref="E655:F655"/>
    <mergeCell ref="E656:G656"/>
    <mergeCell ref="A674:B674"/>
    <mergeCell ref="E677:F677"/>
    <mergeCell ref="E678:F678"/>
    <mergeCell ref="E679:G679"/>
    <mergeCell ref="A680:G680"/>
    <mergeCell ref="E666:F666"/>
    <mergeCell ref="E667:G667"/>
    <mergeCell ref="A668:G668"/>
    <mergeCell ref="A669:B669"/>
    <mergeCell ref="E673:F673"/>
    <mergeCell ref="A693:B693"/>
    <mergeCell ref="E697:F697"/>
    <mergeCell ref="A698:B698"/>
    <mergeCell ref="E701:F701"/>
    <mergeCell ref="E689:F689"/>
    <mergeCell ref="E690:F690"/>
    <mergeCell ref="E691:G691"/>
    <mergeCell ref="A692:G692"/>
    <mergeCell ref="A681:B681"/>
    <mergeCell ref="E685:F685"/>
    <mergeCell ref="A686:B686"/>
    <mergeCell ref="A711:B711"/>
    <mergeCell ref="E713:F713"/>
    <mergeCell ref="A714:B714"/>
    <mergeCell ref="E717:F717"/>
    <mergeCell ref="E718:F718"/>
    <mergeCell ref="E708:F708"/>
    <mergeCell ref="E709:G709"/>
    <mergeCell ref="A710:G710"/>
    <mergeCell ref="E702:F702"/>
    <mergeCell ref="E703:G703"/>
    <mergeCell ref="A704:G704"/>
    <mergeCell ref="A705:B705"/>
    <mergeCell ref="E707:F707"/>
    <mergeCell ref="A734:B734"/>
    <mergeCell ref="E736:F736"/>
    <mergeCell ref="A737:B737"/>
    <mergeCell ref="E740:F740"/>
    <mergeCell ref="E730:F730"/>
    <mergeCell ref="E731:F731"/>
    <mergeCell ref="E732:G732"/>
    <mergeCell ref="A733:G733"/>
    <mergeCell ref="E719:G719"/>
    <mergeCell ref="A720:G720"/>
    <mergeCell ref="A721:B721"/>
    <mergeCell ref="E726:F726"/>
    <mergeCell ref="A727:B727"/>
    <mergeCell ref="E747:F747"/>
    <mergeCell ref="E748:G748"/>
    <mergeCell ref="A749:G749"/>
    <mergeCell ref="A750:B750"/>
    <mergeCell ref="E752:F752"/>
    <mergeCell ref="E741:F741"/>
    <mergeCell ref="A743:G743"/>
    <mergeCell ref="A744:B744"/>
    <mergeCell ref="E746:F746"/>
    <mergeCell ref="E759:F759"/>
    <mergeCell ref="E760:G760"/>
    <mergeCell ref="A761:G761"/>
    <mergeCell ref="A762:B762"/>
    <mergeCell ref="E764:F764"/>
    <mergeCell ref="E753:F753"/>
    <mergeCell ref="E754:G754"/>
    <mergeCell ref="A755:G755"/>
    <mergeCell ref="A756:B756"/>
    <mergeCell ref="E758:F758"/>
    <mergeCell ref="E771:F771"/>
    <mergeCell ref="E772:G772"/>
    <mergeCell ref="A773:G773"/>
    <mergeCell ref="A774:B774"/>
    <mergeCell ref="E777:F777"/>
    <mergeCell ref="E765:F765"/>
    <mergeCell ref="E766:G766"/>
    <mergeCell ref="A767:G767"/>
    <mergeCell ref="A768:B768"/>
    <mergeCell ref="E770:F770"/>
    <mergeCell ref="E791:F791"/>
    <mergeCell ref="E792:F792"/>
    <mergeCell ref="E793:G793"/>
    <mergeCell ref="A794:G794"/>
    <mergeCell ref="A795:B795"/>
    <mergeCell ref="A785:B785"/>
    <mergeCell ref="E787:F787"/>
    <mergeCell ref="A788:B788"/>
    <mergeCell ref="A778:B778"/>
    <mergeCell ref="E781:F781"/>
    <mergeCell ref="E782:F782"/>
    <mergeCell ref="E783:G783"/>
    <mergeCell ref="A784:G784"/>
    <mergeCell ref="E803:F803"/>
    <mergeCell ref="E804:F804"/>
    <mergeCell ref="E805:G805"/>
    <mergeCell ref="A806:G806"/>
    <mergeCell ref="E797:F797"/>
    <mergeCell ref="E798:F798"/>
    <mergeCell ref="E799:G799"/>
    <mergeCell ref="A800:G800"/>
    <mergeCell ref="A801:B801"/>
    <mergeCell ref="E814:F814"/>
    <mergeCell ref="E815:G815"/>
    <mergeCell ref="A816:G816"/>
    <mergeCell ref="A817:B817"/>
    <mergeCell ref="E824:F824"/>
    <mergeCell ref="A807:B807"/>
    <mergeCell ref="E809:F809"/>
    <mergeCell ref="A810:B810"/>
    <mergeCell ref="E813:F813"/>
    <mergeCell ref="A832:B832"/>
    <mergeCell ref="E834:F834"/>
    <mergeCell ref="E835:F835"/>
    <mergeCell ref="E836:G836"/>
    <mergeCell ref="A837:G837"/>
    <mergeCell ref="A825:B825"/>
    <mergeCell ref="E828:F828"/>
    <mergeCell ref="E829:F829"/>
    <mergeCell ref="E830:G830"/>
    <mergeCell ref="A831:G831"/>
    <mergeCell ref="A844:B844"/>
    <mergeCell ref="E847:F847"/>
    <mergeCell ref="A848:B848"/>
    <mergeCell ref="E851:F851"/>
    <mergeCell ref="E852:F852"/>
    <mergeCell ref="A838:B838"/>
    <mergeCell ref="E840:F840"/>
    <mergeCell ref="E841:F841"/>
    <mergeCell ref="E842:G842"/>
    <mergeCell ref="A843:G843"/>
    <mergeCell ref="E862:F862"/>
    <mergeCell ref="E863:F863"/>
    <mergeCell ref="E864:G864"/>
    <mergeCell ref="A865:G865"/>
    <mergeCell ref="A866:B866"/>
    <mergeCell ref="E853:G853"/>
    <mergeCell ref="A854:G854"/>
    <mergeCell ref="A855:B855"/>
    <mergeCell ref="E858:F858"/>
    <mergeCell ref="A859:B859"/>
    <mergeCell ref="A876:G876"/>
    <mergeCell ref="A877:B877"/>
    <mergeCell ref="E880:F880"/>
    <mergeCell ref="A881:B881"/>
    <mergeCell ref="E884:F884"/>
    <mergeCell ref="E869:F869"/>
    <mergeCell ref="A870:B870"/>
    <mergeCell ref="E873:F873"/>
    <mergeCell ref="E874:F874"/>
    <mergeCell ref="E875:G875"/>
    <mergeCell ref="A892:B892"/>
    <mergeCell ref="E895:F895"/>
    <mergeCell ref="E896:F896"/>
    <mergeCell ref="E897:G897"/>
    <mergeCell ref="A898:G898"/>
    <mergeCell ref="E885:F885"/>
    <mergeCell ref="E886:G886"/>
    <mergeCell ref="A887:G887"/>
    <mergeCell ref="A888:B888"/>
    <mergeCell ref="E891:F891"/>
    <mergeCell ref="E923:F923"/>
    <mergeCell ref="A924:B924"/>
    <mergeCell ref="E927:F927"/>
    <mergeCell ref="A928:B928"/>
    <mergeCell ref="E930:F930"/>
    <mergeCell ref="E907:G907"/>
    <mergeCell ref="A908:G908"/>
    <mergeCell ref="A909:B909"/>
    <mergeCell ref="A899:B899"/>
    <mergeCell ref="E901:F901"/>
    <mergeCell ref="A902:B902"/>
    <mergeCell ref="E905:F905"/>
    <mergeCell ref="E906:F906"/>
    <mergeCell ref="E946:G946"/>
    <mergeCell ref="A947:G947"/>
    <mergeCell ref="A948:B948"/>
    <mergeCell ref="A938:B938"/>
    <mergeCell ref="E940:F940"/>
    <mergeCell ref="A941:B941"/>
    <mergeCell ref="E944:F944"/>
    <mergeCell ref="E945:F945"/>
    <mergeCell ref="E931:F931"/>
    <mergeCell ref="E932:G932"/>
    <mergeCell ref="A933:G933"/>
    <mergeCell ref="A934:B934"/>
    <mergeCell ref="E937:F937"/>
    <mergeCell ref="E970:F970"/>
    <mergeCell ref="E971:G971"/>
    <mergeCell ref="A972:G972"/>
    <mergeCell ref="A973:B973"/>
    <mergeCell ref="E980:F980"/>
    <mergeCell ref="E962:F962"/>
    <mergeCell ref="A963:B963"/>
    <mergeCell ref="E966:F966"/>
    <mergeCell ref="A967:B967"/>
    <mergeCell ref="E969:F969"/>
    <mergeCell ref="E992:F992"/>
    <mergeCell ref="E993:G993"/>
    <mergeCell ref="A994:G994"/>
    <mergeCell ref="A995:B995"/>
    <mergeCell ref="E1002:F1002"/>
    <mergeCell ref="E981:F981"/>
    <mergeCell ref="E982:G982"/>
    <mergeCell ref="A983:G983"/>
    <mergeCell ref="A984:B984"/>
    <mergeCell ref="E991:F991"/>
    <mergeCell ref="E1015:F1015"/>
    <mergeCell ref="E1016:G1016"/>
    <mergeCell ref="A1017:G1017"/>
    <mergeCell ref="E1009:F1009"/>
    <mergeCell ref="E1010:G1010"/>
    <mergeCell ref="A1011:G1011"/>
    <mergeCell ref="A1012:B1012"/>
    <mergeCell ref="E1014:F1014"/>
    <mergeCell ref="E1003:F1003"/>
    <mergeCell ref="E1004:G1004"/>
    <mergeCell ref="A1005:G1005"/>
    <mergeCell ref="A1006:B1006"/>
    <mergeCell ref="E1008:F1008"/>
    <mergeCell ref="E1026:G1026"/>
    <mergeCell ref="A1027:G1027"/>
    <mergeCell ref="A1028:B1028"/>
    <mergeCell ref="E1030:F1030"/>
    <mergeCell ref="E1031:F1031"/>
    <mergeCell ref="A1018:B1018"/>
    <mergeCell ref="E1020:F1020"/>
    <mergeCell ref="A1021:B1021"/>
    <mergeCell ref="E1024:F1024"/>
    <mergeCell ref="E1025:F1025"/>
    <mergeCell ref="E1047:F1047"/>
    <mergeCell ref="A1048:B1048"/>
    <mergeCell ref="E1051:F1051"/>
    <mergeCell ref="E1052:F1052"/>
    <mergeCell ref="E1053:G1053"/>
    <mergeCell ref="E1038:G1038"/>
    <mergeCell ref="A1039:G1039"/>
    <mergeCell ref="A1040:B1040"/>
    <mergeCell ref="E1032:G1032"/>
    <mergeCell ref="A1033:G1033"/>
    <mergeCell ref="A1034:B1034"/>
    <mergeCell ref="E1036:F1036"/>
    <mergeCell ref="E1037:F1037"/>
    <mergeCell ref="E1068:F1068"/>
    <mergeCell ref="E1069:G1069"/>
    <mergeCell ref="A1070:G1070"/>
    <mergeCell ref="A1071:B1071"/>
    <mergeCell ref="E1073:F1073"/>
    <mergeCell ref="A1054:G1054"/>
    <mergeCell ref="A1055:B1055"/>
    <mergeCell ref="E1062:F1062"/>
    <mergeCell ref="A1063:B1063"/>
    <mergeCell ref="E1067:F1067"/>
    <mergeCell ref="E1080:F1080"/>
    <mergeCell ref="E1081:G1081"/>
    <mergeCell ref="A1082:G1082"/>
    <mergeCell ref="A1083:B1083"/>
    <mergeCell ref="E1085:F1085"/>
    <mergeCell ref="E1074:F1074"/>
    <mergeCell ref="E1075:G1075"/>
    <mergeCell ref="A1076:G1076"/>
    <mergeCell ref="A1077:B1077"/>
    <mergeCell ref="E1079:F1079"/>
    <mergeCell ref="A1101:B1101"/>
    <mergeCell ref="E1103:F1103"/>
    <mergeCell ref="E1092:F1092"/>
    <mergeCell ref="E1093:G1093"/>
    <mergeCell ref="A1094:G1094"/>
    <mergeCell ref="A1095:B1095"/>
    <mergeCell ref="E1097:F1097"/>
    <mergeCell ref="E1086:F1086"/>
    <mergeCell ref="E1087:G1087"/>
    <mergeCell ref="A1088:G1088"/>
    <mergeCell ref="A1089:B1089"/>
    <mergeCell ref="E1091:F1091"/>
    <mergeCell ref="A1:G7"/>
    <mergeCell ref="A9:G9"/>
    <mergeCell ref="A8:G8"/>
    <mergeCell ref="A1125:G1125"/>
    <mergeCell ref="B742:H742"/>
    <mergeCell ref="E1122:F1122"/>
    <mergeCell ref="E1116:F1116"/>
    <mergeCell ref="E1117:G1117"/>
    <mergeCell ref="A1118:G1118"/>
    <mergeCell ref="A1119:B1119"/>
    <mergeCell ref="E1121:F1121"/>
    <mergeCell ref="E1110:F1110"/>
    <mergeCell ref="E1111:G1111"/>
    <mergeCell ref="A1112:G1112"/>
    <mergeCell ref="A1113:B1113"/>
    <mergeCell ref="E1115:F1115"/>
    <mergeCell ref="E1104:F1104"/>
    <mergeCell ref="E1105:G1105"/>
    <mergeCell ref="A1106:G1106"/>
    <mergeCell ref="A1107:B1107"/>
    <mergeCell ref="E1109:F1109"/>
    <mergeCell ref="E1098:F1098"/>
    <mergeCell ref="E1099:G1099"/>
    <mergeCell ref="A1100:G1100"/>
  </mergeCells>
  <pageMargins left="0.51181102362204722" right="0.51181102362204722" top="0.51181102362204722" bottom="0.51181102362204722" header="0" footer="0"/>
  <pageSetup paperSize="9" scale="70" fitToWidth="3" fitToHeight="0" orientation="portrait" r:id="rId1"/>
  <headerFooter>
    <oddFooter>&amp;CAvenida Beta, Quadra 19, número 04, Loja 11, Sparta Center, Parque Atenas, São Luís, Maranhão
 CEP: 65.070-110 CNPJ: 00.175.218/0001-87
Contatos : (98) 98822-5608 - e-mail : abreu.empreendimentos@hotmail.com</oddFooter>
  </headerFooter>
  <rowBreaks count="21" manualBreakCount="21">
    <brk id="61" max="6" man="1"/>
    <brk id="111" max="6" man="1"/>
    <brk id="164" max="6" man="1"/>
    <brk id="212" max="6" man="1"/>
    <brk id="264" max="6" man="1"/>
    <brk id="316" max="6" man="1"/>
    <brk id="369" max="6" man="1"/>
    <brk id="425" max="6" man="1"/>
    <brk id="476" max="6" man="1"/>
    <brk id="525" max="6" man="1"/>
    <brk id="587" max="6" man="1"/>
    <brk id="643" max="6" man="1"/>
    <brk id="702" max="6" man="1"/>
    <brk id="753" max="6" man="1"/>
    <brk id="804" max="6" man="1"/>
    <brk id="863" max="6" man="1"/>
    <brk id="913" max="6" man="1"/>
    <brk id="962" max="6" man="1"/>
    <brk id="1009" max="6" man="1"/>
    <brk id="1051" max="6" man="1"/>
    <brk id="1110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6280A-8AB7-4A65-AF07-CC8D667F8B44}">
  <sheetPr>
    <tabColor rgb="FFFFFF00"/>
  </sheetPr>
  <dimension ref="A1:E48"/>
  <sheetViews>
    <sheetView view="pageBreakPreview" zoomScaleNormal="100" zoomScaleSheetLayoutView="100" workbookViewId="0">
      <selection activeCell="A48" sqref="A48"/>
    </sheetView>
  </sheetViews>
  <sheetFormatPr defaultColWidth="9.36328125" defaultRowHeight="14" x14ac:dyDescent="0.35"/>
  <cols>
    <col min="1" max="1" width="86.1796875" style="111" customWidth="1"/>
    <col min="2" max="2" width="35.26953125" style="137" customWidth="1"/>
    <col min="3" max="4" width="9.36328125" style="111"/>
    <col min="5" max="5" width="9.36328125" style="111" customWidth="1"/>
    <col min="6" max="16384" width="9.36328125" style="111"/>
  </cols>
  <sheetData>
    <row r="1" spans="1:2" s="104" customFormat="1" x14ac:dyDescent="0.35">
      <c r="A1" s="102"/>
      <c r="B1" s="103"/>
    </row>
    <row r="2" spans="1:2" s="104" customFormat="1" x14ac:dyDescent="0.35">
      <c r="A2" s="105"/>
      <c r="B2" s="106"/>
    </row>
    <row r="3" spans="1:2" s="104" customFormat="1" x14ac:dyDescent="0.35">
      <c r="A3" s="105"/>
      <c r="B3" s="106"/>
    </row>
    <row r="4" spans="1:2" s="104" customFormat="1" x14ac:dyDescent="0.35">
      <c r="A4" s="105"/>
      <c r="B4" s="106"/>
    </row>
    <row r="5" spans="1:2" s="104" customFormat="1" x14ac:dyDescent="0.35">
      <c r="A5" s="105"/>
      <c r="B5" s="106"/>
    </row>
    <row r="6" spans="1:2" s="104" customFormat="1" x14ac:dyDescent="0.35">
      <c r="A6" s="105"/>
      <c r="B6" s="106"/>
    </row>
    <row r="7" spans="1:2" s="104" customFormat="1" x14ac:dyDescent="0.35">
      <c r="A7" s="105"/>
      <c r="B7" s="106"/>
    </row>
    <row r="8" spans="1:2" s="104" customFormat="1" x14ac:dyDescent="0.35">
      <c r="A8" s="285"/>
      <c r="B8" s="286"/>
    </row>
    <row r="9" spans="1:2" s="107" customFormat="1" x14ac:dyDescent="0.35">
      <c r="A9" s="287" t="s">
        <v>844</v>
      </c>
      <c r="B9" s="288"/>
    </row>
    <row r="10" spans="1:2" s="107" customFormat="1" x14ac:dyDescent="0.35">
      <c r="A10" s="289"/>
      <c r="B10" s="290"/>
    </row>
    <row r="11" spans="1:2" s="108" customFormat="1" x14ac:dyDescent="0.35">
      <c r="A11" s="138" t="s">
        <v>18</v>
      </c>
      <c r="B11" s="139" t="s">
        <v>758</v>
      </c>
    </row>
    <row r="12" spans="1:2" x14ac:dyDescent="0.35">
      <c r="A12" s="109" t="s">
        <v>845</v>
      </c>
      <c r="B12" s="110">
        <v>2.8E-3</v>
      </c>
    </row>
    <row r="13" spans="1:2" hidden="1" x14ac:dyDescent="0.35">
      <c r="A13" s="109" t="s">
        <v>846</v>
      </c>
      <c r="B13" s="110">
        <v>0</v>
      </c>
    </row>
    <row r="14" spans="1:2" x14ac:dyDescent="0.35">
      <c r="A14" s="109" t="s">
        <v>847</v>
      </c>
      <c r="B14" s="110">
        <v>0.01</v>
      </c>
    </row>
    <row r="15" spans="1:2" x14ac:dyDescent="0.35">
      <c r="A15" s="109" t="s">
        <v>848</v>
      </c>
      <c r="B15" s="110">
        <v>9.4000000000000004E-3</v>
      </c>
    </row>
    <row r="16" spans="1:2" x14ac:dyDescent="0.35">
      <c r="A16" s="109" t="s">
        <v>849</v>
      </c>
      <c r="B16" s="110">
        <v>3.4299999999999997E-2</v>
      </c>
    </row>
    <row r="17" spans="1:5" x14ac:dyDescent="0.35">
      <c r="A17" s="109" t="s">
        <v>850</v>
      </c>
      <c r="B17" s="112">
        <f>SUM(B18:B21)</f>
        <v>0.13150000000000001</v>
      </c>
    </row>
    <row r="18" spans="1:5" x14ac:dyDescent="0.35">
      <c r="A18" s="113" t="s">
        <v>851</v>
      </c>
      <c r="B18" s="110">
        <v>0.05</v>
      </c>
    </row>
    <row r="19" spans="1:5" x14ac:dyDescent="0.35">
      <c r="A19" s="113" t="s">
        <v>852</v>
      </c>
      <c r="B19" s="110">
        <v>6.4999999999999997E-3</v>
      </c>
    </row>
    <row r="20" spans="1:5" x14ac:dyDescent="0.35">
      <c r="A20" s="113" t="s">
        <v>853</v>
      </c>
      <c r="B20" s="110">
        <v>0.03</v>
      </c>
    </row>
    <row r="21" spans="1:5" x14ac:dyDescent="0.35">
      <c r="A21" s="113" t="s">
        <v>854</v>
      </c>
      <c r="B21" s="110">
        <v>4.4999999999999998E-2</v>
      </c>
    </row>
    <row r="22" spans="1:5" x14ac:dyDescent="0.35">
      <c r="A22" s="109" t="s">
        <v>855</v>
      </c>
      <c r="B22" s="114">
        <v>6.7400000000000002E-2</v>
      </c>
    </row>
    <row r="23" spans="1:5" x14ac:dyDescent="0.35">
      <c r="A23" s="291"/>
      <c r="B23" s="292"/>
    </row>
    <row r="24" spans="1:5" s="108" customFormat="1" x14ac:dyDescent="0.35">
      <c r="A24" s="140" t="s">
        <v>856</v>
      </c>
      <c r="B24" s="141">
        <f>((((1+(B16+B13+B14+B12)))*((1+B15)*(1+B22)))/(1-B17))-1</f>
        <v>0.29899905662176152</v>
      </c>
    </row>
    <row r="25" spans="1:5" s="104" customFormat="1" x14ac:dyDescent="0.35">
      <c r="A25" s="293"/>
      <c r="B25" s="294"/>
    </row>
    <row r="26" spans="1:5" s="104" customFormat="1" x14ac:dyDescent="0.35">
      <c r="A26" s="293"/>
      <c r="B26" s="294"/>
    </row>
    <row r="27" spans="1:5" s="104" customFormat="1" x14ac:dyDescent="0.35">
      <c r="A27" s="115"/>
      <c r="B27" s="106"/>
    </row>
    <row r="28" spans="1:5" s="104" customFormat="1" x14ac:dyDescent="0.35">
      <c r="A28" s="115"/>
      <c r="B28" s="106"/>
    </row>
    <row r="29" spans="1:5" s="104" customFormat="1" x14ac:dyDescent="0.35">
      <c r="A29" s="115"/>
      <c r="B29" s="106"/>
    </row>
    <row r="30" spans="1:5" s="104" customFormat="1" x14ac:dyDescent="0.35">
      <c r="A30" s="115"/>
      <c r="B30" s="106"/>
    </row>
    <row r="31" spans="1:5" s="104" customFormat="1" x14ac:dyDescent="0.35">
      <c r="A31" s="293"/>
      <c r="B31" s="294"/>
    </row>
    <row r="32" spans="1:5" s="104" customFormat="1" ht="15.5" x14ac:dyDescent="0.35">
      <c r="A32" s="283" t="s">
        <v>860</v>
      </c>
      <c r="B32" s="284"/>
      <c r="C32" s="116"/>
      <c r="D32" s="116"/>
      <c r="E32" s="117"/>
    </row>
    <row r="33" spans="1:4" s="104" customFormat="1" x14ac:dyDescent="0.35">
      <c r="A33" s="118"/>
      <c r="B33" s="119"/>
    </row>
    <row r="34" spans="1:4" s="104" customFormat="1" x14ac:dyDescent="0.35">
      <c r="A34" s="118"/>
      <c r="B34" s="119"/>
    </row>
    <row r="35" spans="1:4" x14ac:dyDescent="0.35">
      <c r="A35" s="120"/>
      <c r="B35" s="121"/>
    </row>
    <row r="36" spans="1:4" x14ac:dyDescent="0.35">
      <c r="A36" s="120"/>
      <c r="B36" s="121"/>
    </row>
    <row r="37" spans="1:4" x14ac:dyDescent="0.35">
      <c r="A37" s="120" t="s">
        <v>837</v>
      </c>
      <c r="B37" s="121"/>
    </row>
    <row r="38" spans="1:4" ht="15.5" x14ac:dyDescent="0.35">
      <c r="A38" s="69" t="s">
        <v>791</v>
      </c>
      <c r="B38" s="123"/>
      <c r="C38" s="124"/>
      <c r="D38" s="124"/>
    </row>
    <row r="39" spans="1:4" ht="15.5" x14ac:dyDescent="0.35">
      <c r="A39" s="69" t="s">
        <v>789</v>
      </c>
      <c r="B39" s="117"/>
      <c r="C39" s="116"/>
      <c r="D39" s="116"/>
    </row>
    <row r="40" spans="1:4" ht="15.5" x14ac:dyDescent="0.35">
      <c r="A40" s="70" t="s">
        <v>787</v>
      </c>
      <c r="B40" s="117"/>
      <c r="C40" s="116"/>
      <c r="D40" s="116"/>
    </row>
    <row r="41" spans="1:4" x14ac:dyDescent="0.35">
      <c r="A41" s="122"/>
      <c r="B41" s="123"/>
      <c r="C41" s="124"/>
      <c r="D41" s="124"/>
    </row>
    <row r="42" spans="1:4" x14ac:dyDescent="0.35">
      <c r="A42" s="125"/>
      <c r="B42" s="126"/>
      <c r="C42" s="127"/>
      <c r="D42" s="128"/>
    </row>
    <row r="43" spans="1:4" x14ac:dyDescent="0.35">
      <c r="A43" s="125"/>
      <c r="B43" s="126"/>
      <c r="C43" s="127"/>
      <c r="D43" s="129"/>
    </row>
    <row r="44" spans="1:4" x14ac:dyDescent="0.35">
      <c r="A44" s="125"/>
      <c r="B44" s="126"/>
      <c r="C44" s="127"/>
      <c r="D44" s="129"/>
    </row>
    <row r="45" spans="1:4" x14ac:dyDescent="0.35">
      <c r="A45" s="130" t="s">
        <v>858</v>
      </c>
      <c r="B45" s="126"/>
      <c r="C45" s="127"/>
      <c r="D45" s="129"/>
    </row>
    <row r="46" spans="1:4" ht="15.5" x14ac:dyDescent="0.35">
      <c r="A46" s="70" t="s">
        <v>792</v>
      </c>
      <c r="B46" s="126"/>
      <c r="C46" s="127"/>
      <c r="D46" s="129"/>
    </row>
    <row r="47" spans="1:4" ht="15.5" x14ac:dyDescent="0.35">
      <c r="A47" s="131" t="s">
        <v>859</v>
      </c>
      <c r="B47" s="126"/>
      <c r="C47" s="127"/>
      <c r="D47" s="129"/>
    </row>
    <row r="48" spans="1:4" ht="15.5" x14ac:dyDescent="0.35">
      <c r="A48" s="70" t="s">
        <v>788</v>
      </c>
      <c r="B48" s="132"/>
      <c r="C48" s="133"/>
      <c r="D48" s="134"/>
    </row>
  </sheetData>
  <mergeCells count="7">
    <mergeCell ref="A32:B32"/>
    <mergeCell ref="A8:B8"/>
    <mergeCell ref="A9:B9"/>
    <mergeCell ref="A10:B10"/>
    <mergeCell ref="A23:B23"/>
    <mergeCell ref="A25:B26"/>
    <mergeCell ref="A31:B31"/>
  </mergeCells>
  <pageMargins left="0.51181102362204722" right="0.51181102362204722" top="0.59055118110236227" bottom="0.78740157480314965" header="0.31496062992125984" footer="0.31496062992125984"/>
  <pageSetup paperSize="9" scale="75" orientation="portrait" r:id="rId1"/>
  <headerFooter>
    <oddFooter>&amp;L&amp;A&amp;R&amp;P/&amp;N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1DFC5-E203-44E7-82BF-3FFCF1C43F5B}">
  <sheetPr>
    <tabColor rgb="FFFFFF00"/>
  </sheetPr>
  <dimension ref="A1:G64"/>
  <sheetViews>
    <sheetView view="pageBreakPreview" topLeftCell="A48" zoomScale="60" zoomScaleNormal="100" workbookViewId="0">
      <selection activeCell="I54" sqref="I54"/>
    </sheetView>
  </sheetViews>
  <sheetFormatPr defaultColWidth="9.36328125" defaultRowHeight="14" x14ac:dyDescent="0.3"/>
  <cols>
    <col min="1" max="1" width="18.1796875" style="153" customWidth="1"/>
    <col min="2" max="2" width="32.26953125" style="153" customWidth="1"/>
    <col min="3" max="3" width="43.1796875" style="153" customWidth="1"/>
    <col min="4" max="4" width="16.81640625" style="153" customWidth="1"/>
    <col min="5" max="5" width="20" style="153" customWidth="1"/>
    <col min="6" max="16384" width="9.36328125" style="153"/>
  </cols>
  <sheetData>
    <row r="1" spans="1:7" s="145" customFormat="1" x14ac:dyDescent="0.3">
      <c r="A1" s="142"/>
      <c r="B1" s="143"/>
      <c r="C1" s="143"/>
      <c r="D1" s="143"/>
      <c r="E1" s="144"/>
    </row>
    <row r="2" spans="1:7" s="145" customFormat="1" x14ac:dyDescent="0.3">
      <c r="A2" s="118"/>
      <c r="B2" s="182"/>
      <c r="C2" s="182"/>
      <c r="D2" s="182"/>
      <c r="E2" s="119"/>
    </row>
    <row r="3" spans="1:7" s="145" customFormat="1" x14ac:dyDescent="0.3">
      <c r="A3" s="118"/>
      <c r="B3" s="182"/>
      <c r="C3" s="182"/>
      <c r="D3" s="182"/>
      <c r="E3" s="119"/>
    </row>
    <row r="4" spans="1:7" s="145" customFormat="1" x14ac:dyDescent="0.3">
      <c r="A4" s="118"/>
      <c r="B4" s="182"/>
      <c r="C4" s="182"/>
      <c r="D4" s="182"/>
      <c r="E4" s="119"/>
    </row>
    <row r="5" spans="1:7" s="145" customFormat="1" x14ac:dyDescent="0.3">
      <c r="A5" s="118"/>
      <c r="B5" s="182"/>
      <c r="C5" s="182"/>
      <c r="D5" s="182"/>
      <c r="E5" s="119"/>
    </row>
    <row r="6" spans="1:7" s="145" customFormat="1" x14ac:dyDescent="0.3">
      <c r="A6" s="118"/>
      <c r="B6" s="182"/>
      <c r="C6" s="182"/>
      <c r="D6" s="182"/>
      <c r="E6" s="119"/>
    </row>
    <row r="7" spans="1:7" s="145" customFormat="1" x14ac:dyDescent="0.3">
      <c r="A7" s="308"/>
      <c r="B7" s="309"/>
      <c r="C7" s="309"/>
      <c r="D7" s="309"/>
      <c r="E7" s="310"/>
    </row>
    <row r="8" spans="1:7" s="146" customFormat="1" x14ac:dyDescent="0.3">
      <c r="A8" s="311" t="s">
        <v>861</v>
      </c>
      <c r="B8" s="312"/>
      <c r="C8" s="312"/>
      <c r="D8" s="312"/>
      <c r="E8" s="313"/>
    </row>
    <row r="9" spans="1:7" s="146" customFormat="1" x14ac:dyDescent="0.3">
      <c r="A9" s="314"/>
      <c r="B9" s="315"/>
      <c r="C9" s="315"/>
      <c r="D9" s="315"/>
      <c r="E9" s="316"/>
    </row>
    <row r="10" spans="1:7" s="147" customFormat="1" x14ac:dyDescent="0.3">
      <c r="A10" s="177" t="s">
        <v>17</v>
      </c>
      <c r="B10" s="317" t="s">
        <v>18</v>
      </c>
      <c r="C10" s="317"/>
      <c r="D10" s="178" t="s">
        <v>862</v>
      </c>
      <c r="E10" s="179" t="s">
        <v>863</v>
      </c>
      <c r="G10" s="147" t="s">
        <v>864</v>
      </c>
    </row>
    <row r="11" spans="1:7" s="147" customFormat="1" x14ac:dyDescent="0.3">
      <c r="A11" s="297" t="s">
        <v>865</v>
      </c>
      <c r="B11" s="298"/>
      <c r="C11" s="298"/>
      <c r="D11" s="298"/>
      <c r="E11" s="299"/>
    </row>
    <row r="12" spans="1:7" x14ac:dyDescent="0.3">
      <c r="A12" s="148" t="s">
        <v>866</v>
      </c>
      <c r="B12" s="149" t="s">
        <v>773</v>
      </c>
      <c r="C12" s="150"/>
      <c r="D12" s="151">
        <v>0</v>
      </c>
      <c r="E12" s="152">
        <v>0</v>
      </c>
    </row>
    <row r="13" spans="1:7" x14ac:dyDescent="0.3">
      <c r="A13" s="148" t="s">
        <v>867</v>
      </c>
      <c r="B13" s="154" t="s">
        <v>774</v>
      </c>
      <c r="C13" s="145"/>
      <c r="D13" s="155">
        <v>1.5</v>
      </c>
      <c r="E13" s="156">
        <v>1.5</v>
      </c>
    </row>
    <row r="14" spans="1:7" x14ac:dyDescent="0.3">
      <c r="A14" s="148" t="s">
        <v>868</v>
      </c>
      <c r="B14" s="154" t="s">
        <v>775</v>
      </c>
      <c r="C14" s="157"/>
      <c r="D14" s="155">
        <v>1</v>
      </c>
      <c r="E14" s="156">
        <v>1</v>
      </c>
    </row>
    <row r="15" spans="1:7" x14ac:dyDescent="0.3">
      <c r="A15" s="148" t="s">
        <v>869</v>
      </c>
      <c r="B15" s="154" t="s">
        <v>776</v>
      </c>
      <c r="C15" s="157"/>
      <c r="D15" s="155">
        <v>0.2</v>
      </c>
      <c r="E15" s="156">
        <v>0.2</v>
      </c>
    </row>
    <row r="16" spans="1:7" x14ac:dyDescent="0.3">
      <c r="A16" s="148" t="s">
        <v>870</v>
      </c>
      <c r="B16" s="154" t="s">
        <v>777</v>
      </c>
      <c r="C16" s="157"/>
      <c r="D16" s="155">
        <v>0.6</v>
      </c>
      <c r="E16" s="156">
        <v>0.6</v>
      </c>
    </row>
    <row r="17" spans="1:5" x14ac:dyDescent="0.3">
      <c r="A17" s="148" t="s">
        <v>871</v>
      </c>
      <c r="B17" s="154" t="s">
        <v>778</v>
      </c>
      <c r="C17" s="157"/>
      <c r="D17" s="155">
        <v>2.5</v>
      </c>
      <c r="E17" s="156">
        <v>2.5</v>
      </c>
    </row>
    <row r="18" spans="1:5" x14ac:dyDescent="0.3">
      <c r="A18" s="148" t="s">
        <v>872</v>
      </c>
      <c r="B18" s="154" t="s">
        <v>873</v>
      </c>
      <c r="C18" s="157"/>
      <c r="D18" s="155">
        <v>3</v>
      </c>
      <c r="E18" s="156">
        <v>3</v>
      </c>
    </row>
    <row r="19" spans="1:5" x14ac:dyDescent="0.3">
      <c r="A19" s="148" t="s">
        <v>874</v>
      </c>
      <c r="B19" s="154" t="s">
        <v>779</v>
      </c>
      <c r="C19" s="157"/>
      <c r="D19" s="155">
        <v>8</v>
      </c>
      <c r="E19" s="156">
        <v>8</v>
      </c>
    </row>
    <row r="20" spans="1:5" x14ac:dyDescent="0.3">
      <c r="A20" s="148" t="s">
        <v>875</v>
      </c>
      <c r="B20" s="154" t="s">
        <v>780</v>
      </c>
      <c r="C20" s="157"/>
      <c r="D20" s="155">
        <v>0</v>
      </c>
      <c r="E20" s="156">
        <v>0</v>
      </c>
    </row>
    <row r="21" spans="1:5" x14ac:dyDescent="0.3">
      <c r="A21" s="148"/>
      <c r="B21" s="158" t="s">
        <v>876</v>
      </c>
      <c r="C21" s="159"/>
      <c r="D21" s="160">
        <f>SUM(D12:D20)</f>
        <v>16.8</v>
      </c>
      <c r="E21" s="161">
        <f>SUM(E12:E20)</f>
        <v>16.8</v>
      </c>
    </row>
    <row r="22" spans="1:5" s="147" customFormat="1" x14ac:dyDescent="0.3">
      <c r="A22" s="297" t="s">
        <v>781</v>
      </c>
      <c r="B22" s="298"/>
      <c r="C22" s="298"/>
      <c r="D22" s="298"/>
      <c r="E22" s="299"/>
    </row>
    <row r="23" spans="1:5" x14ac:dyDescent="0.3">
      <c r="A23" s="148" t="s">
        <v>877</v>
      </c>
      <c r="B23" s="154" t="s">
        <v>782</v>
      </c>
      <c r="C23" s="157"/>
      <c r="D23" s="155">
        <v>17.88</v>
      </c>
      <c r="E23" s="162" t="s">
        <v>878</v>
      </c>
    </row>
    <row r="24" spans="1:5" x14ac:dyDescent="0.3">
      <c r="A24" s="148" t="s">
        <v>879</v>
      </c>
      <c r="B24" s="154" t="s">
        <v>783</v>
      </c>
      <c r="C24" s="157"/>
      <c r="D24" s="155">
        <v>3.95</v>
      </c>
      <c r="E24" s="162" t="s">
        <v>878</v>
      </c>
    </row>
    <row r="25" spans="1:5" x14ac:dyDescent="0.3">
      <c r="A25" s="148" t="s">
        <v>880</v>
      </c>
      <c r="B25" s="154" t="s">
        <v>881</v>
      </c>
      <c r="C25" s="157"/>
      <c r="D25" s="155">
        <v>0.86</v>
      </c>
      <c r="E25" s="162">
        <v>0.65</v>
      </c>
    </row>
    <row r="26" spans="1:5" x14ac:dyDescent="0.3">
      <c r="A26" s="148" t="s">
        <v>882</v>
      </c>
      <c r="B26" s="154" t="s">
        <v>784</v>
      </c>
      <c r="C26" s="157"/>
      <c r="D26" s="155">
        <v>10.97</v>
      </c>
      <c r="E26" s="162">
        <v>8.33</v>
      </c>
    </row>
    <row r="27" spans="1:5" x14ac:dyDescent="0.3">
      <c r="A27" s="148" t="s">
        <v>883</v>
      </c>
      <c r="B27" s="154" t="s">
        <v>884</v>
      </c>
      <c r="C27" s="157"/>
      <c r="D27" s="155">
        <v>7.0000000000000007E-2</v>
      </c>
      <c r="E27" s="162">
        <v>0.05</v>
      </c>
    </row>
    <row r="28" spans="1:5" x14ac:dyDescent="0.3">
      <c r="A28" s="148" t="s">
        <v>885</v>
      </c>
      <c r="B28" s="154" t="s">
        <v>886</v>
      </c>
      <c r="C28" s="157"/>
      <c r="D28" s="155">
        <v>0.73</v>
      </c>
      <c r="E28" s="162">
        <v>0.56000000000000005</v>
      </c>
    </row>
    <row r="29" spans="1:5" x14ac:dyDescent="0.3">
      <c r="A29" s="148" t="s">
        <v>887</v>
      </c>
      <c r="B29" s="154" t="s">
        <v>888</v>
      </c>
      <c r="C29" s="157"/>
      <c r="D29" s="155">
        <v>1.56</v>
      </c>
      <c r="E29" s="162" t="s">
        <v>878</v>
      </c>
    </row>
    <row r="30" spans="1:5" x14ac:dyDescent="0.3">
      <c r="A30" s="148" t="s">
        <v>889</v>
      </c>
      <c r="B30" s="154" t="s">
        <v>890</v>
      </c>
      <c r="C30" s="157"/>
      <c r="D30" s="155">
        <v>0.1</v>
      </c>
      <c r="E30" s="162">
        <v>7.0000000000000007E-2</v>
      </c>
    </row>
    <row r="31" spans="1:5" x14ac:dyDescent="0.3">
      <c r="A31" s="148" t="s">
        <v>891</v>
      </c>
      <c r="B31" s="154" t="s">
        <v>892</v>
      </c>
      <c r="C31" s="157"/>
      <c r="D31" s="155">
        <v>11.16</v>
      </c>
      <c r="E31" s="162">
        <v>8.48</v>
      </c>
    </row>
    <row r="32" spans="1:5" x14ac:dyDescent="0.3">
      <c r="A32" s="148" t="s">
        <v>893</v>
      </c>
      <c r="B32" s="154" t="s">
        <v>894</v>
      </c>
      <c r="C32" s="157"/>
      <c r="D32" s="155">
        <v>0.03</v>
      </c>
      <c r="E32" s="162">
        <v>0.03</v>
      </c>
    </row>
    <row r="33" spans="1:5" x14ac:dyDescent="0.3">
      <c r="A33" s="148"/>
      <c r="B33" s="158" t="s">
        <v>895</v>
      </c>
      <c r="C33" s="159"/>
      <c r="D33" s="160">
        <f>SUM(D23:D32)</f>
        <v>47.31</v>
      </c>
      <c r="E33" s="161">
        <f>SUM(E23:E32)</f>
        <v>18.170000000000002</v>
      </c>
    </row>
    <row r="34" spans="1:5" s="147" customFormat="1" x14ac:dyDescent="0.3">
      <c r="A34" s="297" t="s">
        <v>785</v>
      </c>
      <c r="B34" s="298"/>
      <c r="C34" s="298"/>
      <c r="D34" s="298"/>
      <c r="E34" s="299"/>
    </row>
    <row r="35" spans="1:5" x14ac:dyDescent="0.3">
      <c r="A35" s="148" t="s">
        <v>896</v>
      </c>
      <c r="B35" s="154" t="s">
        <v>897</v>
      </c>
      <c r="C35" s="157"/>
      <c r="D35" s="155">
        <v>4.55</v>
      </c>
      <c r="E35" s="162">
        <v>3.46</v>
      </c>
    </row>
    <row r="36" spans="1:5" x14ac:dyDescent="0.3">
      <c r="A36" s="148" t="s">
        <v>898</v>
      </c>
      <c r="B36" s="154" t="s">
        <v>899</v>
      </c>
      <c r="C36" s="157"/>
      <c r="D36" s="155">
        <v>0.11</v>
      </c>
      <c r="E36" s="162">
        <v>0.08</v>
      </c>
    </row>
    <row r="37" spans="1:5" x14ac:dyDescent="0.3">
      <c r="A37" s="148" t="s">
        <v>900</v>
      </c>
      <c r="B37" s="154" t="s">
        <v>901</v>
      </c>
      <c r="C37" s="157"/>
      <c r="D37" s="155">
        <v>3.17</v>
      </c>
      <c r="E37" s="156">
        <v>2.41</v>
      </c>
    </row>
    <row r="38" spans="1:5" x14ac:dyDescent="0.3">
      <c r="A38" s="148" t="s">
        <v>902</v>
      </c>
      <c r="B38" s="154" t="s">
        <v>903</v>
      </c>
      <c r="C38" s="157"/>
      <c r="D38" s="155">
        <v>2.6</v>
      </c>
      <c r="E38" s="162">
        <v>1.98</v>
      </c>
    </row>
    <row r="39" spans="1:5" x14ac:dyDescent="0.3">
      <c r="A39" s="148" t="s">
        <v>904</v>
      </c>
      <c r="B39" s="154" t="s">
        <v>905</v>
      </c>
      <c r="C39" s="157"/>
      <c r="D39" s="155">
        <v>0.38</v>
      </c>
      <c r="E39" s="162">
        <v>0.28999999999999998</v>
      </c>
    </row>
    <row r="40" spans="1:5" x14ac:dyDescent="0.3">
      <c r="A40" s="148"/>
      <c r="B40" s="158" t="s">
        <v>906</v>
      </c>
      <c r="C40" s="159"/>
      <c r="D40" s="160">
        <f>SUM(D35:D39)</f>
        <v>10.81</v>
      </c>
      <c r="E40" s="161">
        <f>SUM(E35:E39)</f>
        <v>8.2199999999999989</v>
      </c>
    </row>
    <row r="41" spans="1:5" s="147" customFormat="1" x14ac:dyDescent="0.3">
      <c r="A41" s="297" t="s">
        <v>786</v>
      </c>
      <c r="B41" s="298"/>
      <c r="C41" s="298"/>
      <c r="D41" s="298"/>
      <c r="E41" s="299"/>
    </row>
    <row r="42" spans="1:5" x14ac:dyDescent="0.3">
      <c r="A42" s="148" t="s">
        <v>907</v>
      </c>
      <c r="B42" s="154" t="s">
        <v>908</v>
      </c>
      <c r="C42" s="157"/>
      <c r="D42" s="155">
        <v>9.77</v>
      </c>
      <c r="E42" s="163">
        <v>3.54</v>
      </c>
    </row>
    <row r="43" spans="1:5" x14ac:dyDescent="0.3">
      <c r="A43" s="148" t="s">
        <v>909</v>
      </c>
      <c r="B43" s="300" t="s">
        <v>910</v>
      </c>
      <c r="C43" s="301"/>
      <c r="D43" s="155">
        <v>0.39</v>
      </c>
      <c r="E43" s="163">
        <v>0.28999999999999998</v>
      </c>
    </row>
    <row r="44" spans="1:5" x14ac:dyDescent="0.3">
      <c r="A44" s="148"/>
      <c r="B44" s="300"/>
      <c r="C44" s="301"/>
      <c r="D44" s="155"/>
      <c r="E44" s="163"/>
    </row>
    <row r="45" spans="1:5" x14ac:dyDescent="0.3">
      <c r="A45" s="164"/>
      <c r="B45" s="165" t="s">
        <v>911</v>
      </c>
      <c r="C45" s="166"/>
      <c r="D45" s="167">
        <f>SUM(D42:D44)</f>
        <v>10.16</v>
      </c>
      <c r="E45" s="168">
        <f>SUM(E42:E43)</f>
        <v>3.83</v>
      </c>
    </row>
    <row r="46" spans="1:5" x14ac:dyDescent="0.3">
      <c r="A46" s="169"/>
      <c r="B46" s="183"/>
      <c r="C46" s="183"/>
      <c r="D46" s="184"/>
      <c r="E46" s="170"/>
    </row>
    <row r="47" spans="1:5" s="147" customFormat="1" x14ac:dyDescent="0.3">
      <c r="A47" s="302" t="s">
        <v>912</v>
      </c>
      <c r="B47" s="303"/>
      <c r="C47" s="303"/>
      <c r="D47" s="180">
        <f>D21+D33+D40+D45</f>
        <v>85.08</v>
      </c>
      <c r="E47" s="181">
        <f>E21+E33+E40+E45</f>
        <v>47.019999999999996</v>
      </c>
    </row>
    <row r="48" spans="1:5" s="145" customFormat="1" x14ac:dyDescent="0.3">
      <c r="A48" s="171"/>
      <c r="E48" s="172"/>
    </row>
    <row r="49" spans="1:7" s="145" customFormat="1" x14ac:dyDescent="0.3">
      <c r="A49" s="171"/>
      <c r="E49" s="172"/>
    </row>
    <row r="50" spans="1:7" s="145" customFormat="1" ht="15.5" x14ac:dyDescent="0.3">
      <c r="A50" s="283" t="s">
        <v>857</v>
      </c>
      <c r="B50" s="304"/>
      <c r="C50" s="304"/>
      <c r="D50" s="304"/>
      <c r="E50" s="284"/>
      <c r="F50" s="116"/>
      <c r="G50" s="117"/>
    </row>
    <row r="51" spans="1:7" s="145" customFormat="1" x14ac:dyDescent="0.3">
      <c r="A51" s="305"/>
      <c r="B51" s="306"/>
      <c r="C51" s="306"/>
      <c r="D51" s="306"/>
      <c r="E51" s="307"/>
    </row>
    <row r="52" spans="1:7" s="145" customFormat="1" x14ac:dyDescent="0.3">
      <c r="A52" s="173"/>
      <c r="B52" s="185"/>
      <c r="C52" s="185"/>
      <c r="D52" s="185"/>
      <c r="E52" s="174"/>
    </row>
    <row r="53" spans="1:7" s="145" customFormat="1" x14ac:dyDescent="0.3">
      <c r="A53" s="125" t="s">
        <v>913</v>
      </c>
      <c r="B53" s="127"/>
      <c r="C53" s="127"/>
      <c r="D53" s="186"/>
      <c r="E53" s="174"/>
    </row>
    <row r="54" spans="1:7" s="145" customFormat="1" ht="15.5" x14ac:dyDescent="0.3">
      <c r="A54" s="69" t="s">
        <v>791</v>
      </c>
      <c r="B54" s="124"/>
      <c r="C54" s="124"/>
      <c r="D54" s="124"/>
      <c r="E54" s="172"/>
    </row>
    <row r="55" spans="1:7" s="145" customFormat="1" ht="15.5" x14ac:dyDescent="0.3">
      <c r="A55" s="295" t="s">
        <v>789</v>
      </c>
      <c r="B55" s="296"/>
      <c r="C55" s="296"/>
      <c r="D55" s="296"/>
      <c r="E55" s="172"/>
    </row>
    <row r="56" spans="1:7" s="145" customFormat="1" ht="15.5" x14ac:dyDescent="0.3">
      <c r="A56" s="295" t="s">
        <v>787</v>
      </c>
      <c r="B56" s="296"/>
      <c r="C56" s="296"/>
      <c r="D56" s="296"/>
      <c r="E56" s="172"/>
    </row>
    <row r="57" spans="1:7" s="145" customFormat="1" x14ac:dyDescent="0.3">
      <c r="A57" s="122"/>
      <c r="B57" s="124"/>
      <c r="C57" s="124"/>
      <c r="D57" s="124"/>
      <c r="E57" s="172"/>
    </row>
    <row r="58" spans="1:7" s="145" customFormat="1" x14ac:dyDescent="0.3">
      <c r="A58" s="125"/>
      <c r="B58" s="127"/>
      <c r="C58" s="127"/>
      <c r="D58" s="128"/>
      <c r="E58" s="172"/>
    </row>
    <row r="59" spans="1:7" x14ac:dyDescent="0.3">
      <c r="A59" s="125"/>
      <c r="B59" s="127"/>
      <c r="C59" s="127"/>
      <c r="D59" s="129"/>
      <c r="E59" s="175"/>
    </row>
    <row r="60" spans="1:7" x14ac:dyDescent="0.3">
      <c r="A60" s="125"/>
      <c r="B60" s="127"/>
      <c r="C60" s="127"/>
      <c r="D60" s="129"/>
      <c r="E60" s="175"/>
    </row>
    <row r="61" spans="1:7" x14ac:dyDescent="0.3">
      <c r="A61" s="125" t="s">
        <v>914</v>
      </c>
      <c r="B61" s="127"/>
      <c r="C61" s="127"/>
      <c r="D61" s="129"/>
      <c r="E61" s="175"/>
    </row>
    <row r="62" spans="1:7" ht="15.5" x14ac:dyDescent="0.3">
      <c r="A62" s="69" t="s">
        <v>792</v>
      </c>
      <c r="B62" s="127"/>
      <c r="C62" s="127"/>
      <c r="D62" s="129"/>
      <c r="E62" s="175"/>
    </row>
    <row r="63" spans="1:7" ht="15.5" x14ac:dyDescent="0.35">
      <c r="A63" s="131" t="s">
        <v>859</v>
      </c>
      <c r="B63" s="127"/>
      <c r="C63" s="127"/>
      <c r="D63" s="129"/>
      <c r="E63" s="175"/>
    </row>
    <row r="64" spans="1:7" ht="16" thickBot="1" x14ac:dyDescent="0.35">
      <c r="A64" s="71" t="s">
        <v>788</v>
      </c>
      <c r="B64" s="135"/>
      <c r="C64" s="135"/>
      <c r="D64" s="136"/>
      <c r="E64" s="176"/>
    </row>
  </sheetData>
  <mergeCells count="14">
    <mergeCell ref="A22:E22"/>
    <mergeCell ref="A7:E7"/>
    <mergeCell ref="A8:E8"/>
    <mergeCell ref="A9:E9"/>
    <mergeCell ref="B10:C10"/>
    <mergeCell ref="A11:E11"/>
    <mergeCell ref="A55:D55"/>
    <mergeCell ref="A56:D56"/>
    <mergeCell ref="A34:E34"/>
    <mergeCell ref="A41:E41"/>
    <mergeCell ref="B43:C44"/>
    <mergeCell ref="A47:C47"/>
    <mergeCell ref="A50:E50"/>
    <mergeCell ref="A51:E51"/>
  </mergeCells>
  <pageMargins left="0.511811024" right="0.511811024" top="0.55833333333333335" bottom="0.78740157499999996" header="0.31496062000000002" footer="0.31496062000000002"/>
  <pageSetup paperSize="9" scale="67" orientation="portrait" r:id="rId1"/>
  <headerFooter>
    <oddFooter>&amp;L&amp;A&amp;R&amp;P/&amp;N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outlinePr summaryBelow="0"/>
    <pageSetUpPr fitToPage="1"/>
  </sheetPr>
  <dimension ref="A1:P42"/>
  <sheetViews>
    <sheetView view="pageBreakPreview" topLeftCell="A12" zoomScale="60" zoomScaleNormal="100" workbookViewId="0">
      <selection activeCell="N39" sqref="N39:N41"/>
    </sheetView>
  </sheetViews>
  <sheetFormatPr defaultRowHeight="14.5" x14ac:dyDescent="0.35"/>
  <cols>
    <col min="1" max="1" width="9.36328125" customWidth="1"/>
    <col min="2" max="2" width="34.6328125" customWidth="1"/>
    <col min="3" max="3" width="17.1796875" bestFit="1" customWidth="1"/>
    <col min="4" max="6" width="15.1796875" bestFit="1" customWidth="1"/>
    <col min="7" max="12" width="17.08984375" bestFit="1" customWidth="1"/>
    <col min="13" max="16" width="17.1796875" bestFit="1" customWidth="1"/>
  </cols>
  <sheetData>
    <row r="1" spans="1:16" x14ac:dyDescent="0.35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40"/>
    </row>
    <row r="2" spans="1:16" x14ac:dyDescent="0.35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3"/>
    </row>
    <row r="3" spans="1:16" x14ac:dyDescent="0.35">
      <c r="A3" s="241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3"/>
    </row>
    <row r="4" spans="1:16" x14ac:dyDescent="0.35">
      <c r="A4" s="241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3"/>
    </row>
    <row r="5" spans="1:16" x14ac:dyDescent="0.35">
      <c r="A5" s="241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3"/>
    </row>
    <row r="6" spans="1:16" x14ac:dyDescent="0.35">
      <c r="A6" s="241"/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3"/>
    </row>
    <row r="7" spans="1:16" ht="15" thickBot="1" x14ac:dyDescent="0.4">
      <c r="A7" s="249"/>
      <c r="B7" s="250"/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  <c r="N7" s="250"/>
      <c r="O7" s="250"/>
      <c r="P7" s="251"/>
    </row>
    <row r="8" spans="1:16" ht="16" thickBot="1" x14ac:dyDescent="0.4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16" thickBot="1" x14ac:dyDescent="0.4">
      <c r="A9" s="318" t="s">
        <v>842</v>
      </c>
      <c r="B9" s="319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20"/>
    </row>
    <row r="10" spans="1:16" ht="15.5" x14ac:dyDescent="0.3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ht="15.5" x14ac:dyDescent="0.35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ht="16" customHeight="1" x14ac:dyDescent="0.35">
      <c r="A12" s="98" t="s">
        <v>16</v>
      </c>
      <c r="B12" s="98" t="s">
        <v>18</v>
      </c>
      <c r="C12" s="98" t="s">
        <v>759</v>
      </c>
      <c r="D12" s="98" t="s">
        <v>760</v>
      </c>
      <c r="E12" s="98" t="s">
        <v>761</v>
      </c>
      <c r="F12" s="98" t="s">
        <v>762</v>
      </c>
      <c r="G12" s="98" t="s">
        <v>763</v>
      </c>
      <c r="H12" s="98" t="s">
        <v>764</v>
      </c>
      <c r="I12" s="98" t="s">
        <v>765</v>
      </c>
      <c r="J12" s="98" t="s">
        <v>766</v>
      </c>
      <c r="K12" s="98" t="s">
        <v>767</v>
      </c>
      <c r="L12" s="98" t="s">
        <v>768</v>
      </c>
      <c r="M12" s="98" t="s">
        <v>769</v>
      </c>
      <c r="N12" s="98" t="s">
        <v>770</v>
      </c>
      <c r="O12" s="98" t="s">
        <v>771</v>
      </c>
      <c r="P12" s="98" t="s">
        <v>772</v>
      </c>
    </row>
    <row r="13" spans="1:16" ht="12" customHeight="1" x14ac:dyDescent="0.35">
      <c r="A13" s="325" t="s">
        <v>0</v>
      </c>
      <c r="B13" s="326" t="s">
        <v>1</v>
      </c>
      <c r="C13" s="327">
        <f>RESUMO!C13</f>
        <v>253453.24506399999</v>
      </c>
      <c r="D13" s="99">
        <v>8.3299999999999999E-2</v>
      </c>
      <c r="E13" s="99">
        <v>8.3299999999999999E-2</v>
      </c>
      <c r="F13" s="99">
        <v>8.3299999999999999E-2</v>
      </c>
      <c r="G13" s="99">
        <v>8.3299999999999999E-2</v>
      </c>
      <c r="H13" s="99">
        <v>8.3299999999999999E-2</v>
      </c>
      <c r="I13" s="99">
        <v>8.3299999999999999E-2</v>
      </c>
      <c r="J13" s="99">
        <v>8.3299999999999999E-2</v>
      </c>
      <c r="K13" s="99">
        <v>8.3299999999999999E-2</v>
      </c>
      <c r="L13" s="99">
        <v>8.3299999999999999E-2</v>
      </c>
      <c r="M13" s="99">
        <v>8.3299999999999999E-2</v>
      </c>
      <c r="N13" s="99">
        <v>8.3299999999999999E-2</v>
      </c>
      <c r="O13" s="99">
        <v>8.3699999999999997E-2</v>
      </c>
      <c r="P13" s="100">
        <v>1</v>
      </c>
    </row>
    <row r="14" spans="1:16" ht="13" customHeight="1" x14ac:dyDescent="0.35">
      <c r="A14" s="325"/>
      <c r="B14" s="326"/>
      <c r="C14" s="327"/>
      <c r="D14" s="97">
        <f>D13*$C$13</f>
        <v>21112.655313831197</v>
      </c>
      <c r="E14" s="97">
        <f t="shared" ref="E14:O14" si="0">E13*$C$13</f>
        <v>21112.655313831197</v>
      </c>
      <c r="F14" s="97">
        <f t="shared" si="0"/>
        <v>21112.655313831197</v>
      </c>
      <c r="G14" s="97">
        <f t="shared" si="0"/>
        <v>21112.655313831197</v>
      </c>
      <c r="H14" s="97">
        <f t="shared" si="0"/>
        <v>21112.655313831197</v>
      </c>
      <c r="I14" s="97">
        <f t="shared" si="0"/>
        <v>21112.655313831197</v>
      </c>
      <c r="J14" s="97">
        <f t="shared" si="0"/>
        <v>21112.655313831197</v>
      </c>
      <c r="K14" s="97">
        <f t="shared" si="0"/>
        <v>21112.655313831197</v>
      </c>
      <c r="L14" s="97">
        <f t="shared" si="0"/>
        <v>21112.655313831197</v>
      </c>
      <c r="M14" s="97">
        <f t="shared" si="0"/>
        <v>21112.655313831197</v>
      </c>
      <c r="N14" s="97">
        <f t="shared" si="0"/>
        <v>21112.655313831197</v>
      </c>
      <c r="O14" s="97">
        <f t="shared" si="0"/>
        <v>21214.036611856798</v>
      </c>
      <c r="P14" s="101">
        <f>SUM(D14:O14)</f>
        <v>253453.24506399999</v>
      </c>
    </row>
    <row r="15" spans="1:16" ht="12" customHeight="1" x14ac:dyDescent="0.35">
      <c r="A15" s="325" t="s">
        <v>2</v>
      </c>
      <c r="B15" s="326" t="s">
        <v>3</v>
      </c>
      <c r="C15" s="327">
        <f>RESUMO!C14</f>
        <v>244605.17779361599</v>
      </c>
      <c r="D15" s="99">
        <v>8.3299999999999999E-2</v>
      </c>
      <c r="E15" s="99">
        <v>8.3299999999999999E-2</v>
      </c>
      <c r="F15" s="99">
        <v>8.3299999999999999E-2</v>
      </c>
      <c r="G15" s="99">
        <v>8.3299999999999999E-2</v>
      </c>
      <c r="H15" s="99">
        <v>8.3299999999999999E-2</v>
      </c>
      <c r="I15" s="99">
        <v>8.3299999999999999E-2</v>
      </c>
      <c r="J15" s="99">
        <v>8.3299999999999999E-2</v>
      </c>
      <c r="K15" s="99">
        <v>8.3299999999999999E-2</v>
      </c>
      <c r="L15" s="99">
        <v>8.3299999999999999E-2</v>
      </c>
      <c r="M15" s="99">
        <v>8.3299999999999999E-2</v>
      </c>
      <c r="N15" s="99">
        <v>8.3299999999999999E-2</v>
      </c>
      <c r="O15" s="99">
        <v>8.3699999999999997E-2</v>
      </c>
      <c r="P15" s="100">
        <v>1</v>
      </c>
    </row>
    <row r="16" spans="1:16" ht="13" customHeight="1" x14ac:dyDescent="0.35">
      <c r="A16" s="325"/>
      <c r="B16" s="326"/>
      <c r="C16" s="327"/>
      <c r="D16" s="97">
        <f>D15*$C$15</f>
        <v>20375.611310208213</v>
      </c>
      <c r="E16" s="97">
        <f t="shared" ref="E16:O16" si="1">E15*$C$15</f>
        <v>20375.611310208213</v>
      </c>
      <c r="F16" s="97">
        <f t="shared" si="1"/>
        <v>20375.611310208213</v>
      </c>
      <c r="G16" s="97">
        <f t="shared" si="1"/>
        <v>20375.611310208213</v>
      </c>
      <c r="H16" s="97">
        <f t="shared" si="1"/>
        <v>20375.611310208213</v>
      </c>
      <c r="I16" s="97">
        <f t="shared" si="1"/>
        <v>20375.611310208213</v>
      </c>
      <c r="J16" s="97">
        <f t="shared" si="1"/>
        <v>20375.611310208213</v>
      </c>
      <c r="K16" s="97">
        <f t="shared" si="1"/>
        <v>20375.611310208213</v>
      </c>
      <c r="L16" s="97">
        <f t="shared" si="1"/>
        <v>20375.611310208213</v>
      </c>
      <c r="M16" s="97">
        <f t="shared" si="1"/>
        <v>20375.611310208213</v>
      </c>
      <c r="N16" s="97">
        <f t="shared" si="1"/>
        <v>20375.611310208213</v>
      </c>
      <c r="O16" s="97">
        <f t="shared" si="1"/>
        <v>20473.453381325657</v>
      </c>
      <c r="P16" s="101">
        <f>SUM(D16:O16)</f>
        <v>244605.17779361602</v>
      </c>
    </row>
    <row r="17" spans="1:16" ht="12" customHeight="1" x14ac:dyDescent="0.35">
      <c r="A17" s="325" t="s">
        <v>4</v>
      </c>
      <c r="B17" s="326" t="s">
        <v>5</v>
      </c>
      <c r="C17" s="327">
        <f>RESUMO!C15</f>
        <v>290934.32523931004</v>
      </c>
      <c r="D17" s="99">
        <v>8.3299999999999999E-2</v>
      </c>
      <c r="E17" s="99">
        <v>8.3299999999999999E-2</v>
      </c>
      <c r="F17" s="99">
        <v>8.3299999999999999E-2</v>
      </c>
      <c r="G17" s="99">
        <v>8.3299999999999999E-2</v>
      </c>
      <c r="H17" s="99">
        <v>8.3299999999999999E-2</v>
      </c>
      <c r="I17" s="99">
        <v>8.3299999999999999E-2</v>
      </c>
      <c r="J17" s="99">
        <v>8.3299999999999999E-2</v>
      </c>
      <c r="K17" s="99">
        <v>8.3299999999999999E-2</v>
      </c>
      <c r="L17" s="99">
        <v>8.3299999999999999E-2</v>
      </c>
      <c r="M17" s="99">
        <v>8.3299999999999999E-2</v>
      </c>
      <c r="N17" s="99">
        <v>8.3299999999999999E-2</v>
      </c>
      <c r="O17" s="99">
        <v>8.3699999999999997E-2</v>
      </c>
      <c r="P17" s="100">
        <v>1</v>
      </c>
    </row>
    <row r="18" spans="1:16" ht="13" customHeight="1" x14ac:dyDescent="0.35">
      <c r="A18" s="325"/>
      <c r="B18" s="326"/>
      <c r="C18" s="327"/>
      <c r="D18" s="97">
        <f>D17*$C$17</f>
        <v>24234.829292434526</v>
      </c>
      <c r="E18" s="97">
        <f t="shared" ref="E18:O18" si="2">E17*$C$17</f>
        <v>24234.829292434526</v>
      </c>
      <c r="F18" s="97">
        <f t="shared" si="2"/>
        <v>24234.829292434526</v>
      </c>
      <c r="G18" s="97">
        <f t="shared" si="2"/>
        <v>24234.829292434526</v>
      </c>
      <c r="H18" s="97">
        <f t="shared" si="2"/>
        <v>24234.829292434526</v>
      </c>
      <c r="I18" s="97">
        <f t="shared" si="2"/>
        <v>24234.829292434526</v>
      </c>
      <c r="J18" s="97">
        <f t="shared" si="2"/>
        <v>24234.829292434526</v>
      </c>
      <c r="K18" s="97">
        <f t="shared" si="2"/>
        <v>24234.829292434526</v>
      </c>
      <c r="L18" s="97">
        <f t="shared" si="2"/>
        <v>24234.829292434526</v>
      </c>
      <c r="M18" s="97">
        <f t="shared" si="2"/>
        <v>24234.829292434526</v>
      </c>
      <c r="N18" s="97">
        <f t="shared" si="2"/>
        <v>24234.829292434526</v>
      </c>
      <c r="O18" s="97">
        <f t="shared" si="2"/>
        <v>24351.203022530248</v>
      </c>
      <c r="P18" s="101">
        <f>SUM(D18:O18)</f>
        <v>290934.32523931004</v>
      </c>
    </row>
    <row r="19" spans="1:16" ht="12" customHeight="1" x14ac:dyDescent="0.35">
      <c r="A19" s="325" t="s">
        <v>6</v>
      </c>
      <c r="B19" s="326" t="s">
        <v>7</v>
      </c>
      <c r="C19" s="327">
        <f>RESUMO!C16</f>
        <v>302282.82856561302</v>
      </c>
      <c r="D19" s="99">
        <v>8.3299999999999999E-2</v>
      </c>
      <c r="E19" s="99">
        <v>8.3299999999999999E-2</v>
      </c>
      <c r="F19" s="99">
        <v>8.3299999999999999E-2</v>
      </c>
      <c r="G19" s="99">
        <v>8.3299999999999999E-2</v>
      </c>
      <c r="H19" s="99">
        <v>8.3299999999999999E-2</v>
      </c>
      <c r="I19" s="99">
        <v>8.3299999999999999E-2</v>
      </c>
      <c r="J19" s="99">
        <v>8.3299999999999999E-2</v>
      </c>
      <c r="K19" s="99">
        <v>8.3299999999999999E-2</v>
      </c>
      <c r="L19" s="99">
        <v>8.3299999999999999E-2</v>
      </c>
      <c r="M19" s="99">
        <v>8.3299999999999999E-2</v>
      </c>
      <c r="N19" s="99">
        <v>8.3299999999999999E-2</v>
      </c>
      <c r="O19" s="99">
        <v>8.3699999999999997E-2</v>
      </c>
      <c r="P19" s="100">
        <v>1</v>
      </c>
    </row>
    <row r="20" spans="1:16" ht="13" customHeight="1" x14ac:dyDescent="0.35">
      <c r="A20" s="325"/>
      <c r="B20" s="326"/>
      <c r="C20" s="327"/>
      <c r="D20" s="97">
        <f>D19*$C$19</f>
        <v>25180.159619515565</v>
      </c>
      <c r="E20" s="97">
        <f t="shared" ref="E20:O20" si="3">E19*$C$19</f>
        <v>25180.159619515565</v>
      </c>
      <c r="F20" s="97">
        <f t="shared" si="3"/>
        <v>25180.159619515565</v>
      </c>
      <c r="G20" s="97">
        <f t="shared" si="3"/>
        <v>25180.159619515565</v>
      </c>
      <c r="H20" s="97">
        <f t="shared" si="3"/>
        <v>25180.159619515565</v>
      </c>
      <c r="I20" s="97">
        <f t="shared" si="3"/>
        <v>25180.159619515565</v>
      </c>
      <c r="J20" s="97">
        <f t="shared" si="3"/>
        <v>25180.159619515565</v>
      </c>
      <c r="K20" s="97">
        <f t="shared" si="3"/>
        <v>25180.159619515565</v>
      </c>
      <c r="L20" s="97">
        <f t="shared" si="3"/>
        <v>25180.159619515565</v>
      </c>
      <c r="M20" s="97">
        <f t="shared" si="3"/>
        <v>25180.159619515565</v>
      </c>
      <c r="N20" s="97">
        <f t="shared" si="3"/>
        <v>25180.159619515565</v>
      </c>
      <c r="O20" s="97">
        <f t="shared" si="3"/>
        <v>25301.07275094181</v>
      </c>
      <c r="P20" s="101">
        <f>SUM(D20:O20)</f>
        <v>302282.82856561296</v>
      </c>
    </row>
    <row r="21" spans="1:16" ht="12" customHeight="1" x14ac:dyDescent="0.35">
      <c r="A21" s="325" t="s">
        <v>8</v>
      </c>
      <c r="B21" s="326" t="s">
        <v>9</v>
      </c>
      <c r="C21" s="327">
        <f>RESUMO!C17</f>
        <v>529004.98960226541</v>
      </c>
      <c r="D21" s="99">
        <v>8.3299999999999999E-2</v>
      </c>
      <c r="E21" s="99">
        <v>8.3299999999999999E-2</v>
      </c>
      <c r="F21" s="99">
        <v>8.3299999999999999E-2</v>
      </c>
      <c r="G21" s="99">
        <v>8.3299999999999999E-2</v>
      </c>
      <c r="H21" s="99">
        <v>8.3299999999999999E-2</v>
      </c>
      <c r="I21" s="99">
        <v>8.3299999999999999E-2</v>
      </c>
      <c r="J21" s="99">
        <v>8.3299999999999999E-2</v>
      </c>
      <c r="K21" s="99">
        <v>8.3299999999999999E-2</v>
      </c>
      <c r="L21" s="99">
        <v>8.3299999999999999E-2</v>
      </c>
      <c r="M21" s="99">
        <v>8.3299999999999999E-2</v>
      </c>
      <c r="N21" s="99">
        <v>8.3299999999999999E-2</v>
      </c>
      <c r="O21" s="99">
        <v>8.3699999999999997E-2</v>
      </c>
      <c r="P21" s="100">
        <v>1</v>
      </c>
    </row>
    <row r="22" spans="1:16" ht="13" customHeight="1" x14ac:dyDescent="0.35">
      <c r="A22" s="325"/>
      <c r="B22" s="326"/>
      <c r="C22" s="327"/>
      <c r="D22" s="97">
        <f>D21*$C$21</f>
        <v>44066.115633868707</v>
      </c>
      <c r="E22" s="97">
        <f t="shared" ref="E22:O22" si="4">E21*$C$21</f>
        <v>44066.115633868707</v>
      </c>
      <c r="F22" s="97">
        <f t="shared" si="4"/>
        <v>44066.115633868707</v>
      </c>
      <c r="G22" s="97">
        <f t="shared" si="4"/>
        <v>44066.115633868707</v>
      </c>
      <c r="H22" s="97">
        <f t="shared" si="4"/>
        <v>44066.115633868707</v>
      </c>
      <c r="I22" s="97">
        <f t="shared" si="4"/>
        <v>44066.115633868707</v>
      </c>
      <c r="J22" s="97">
        <f t="shared" si="4"/>
        <v>44066.115633868707</v>
      </c>
      <c r="K22" s="97">
        <f t="shared" si="4"/>
        <v>44066.115633868707</v>
      </c>
      <c r="L22" s="97">
        <f t="shared" si="4"/>
        <v>44066.115633868707</v>
      </c>
      <c r="M22" s="97">
        <f t="shared" si="4"/>
        <v>44066.115633868707</v>
      </c>
      <c r="N22" s="97">
        <f t="shared" si="4"/>
        <v>44066.115633868707</v>
      </c>
      <c r="O22" s="97">
        <f t="shared" si="4"/>
        <v>44277.717629709616</v>
      </c>
      <c r="P22" s="101">
        <f>SUM(D22:O22)</f>
        <v>529004.98960226553</v>
      </c>
    </row>
    <row r="23" spans="1:16" ht="12" customHeight="1" x14ac:dyDescent="0.35">
      <c r="A23" s="325" t="s">
        <v>10</v>
      </c>
      <c r="B23" s="326" t="s">
        <v>11</v>
      </c>
      <c r="C23" s="327">
        <f>RESUMO!C18</f>
        <v>41207.127785557997</v>
      </c>
      <c r="D23" s="99">
        <v>8.3299999999999999E-2</v>
      </c>
      <c r="E23" s="99">
        <v>8.3299999999999999E-2</v>
      </c>
      <c r="F23" s="99">
        <v>8.3299999999999999E-2</v>
      </c>
      <c r="G23" s="99">
        <v>8.3299999999999999E-2</v>
      </c>
      <c r="H23" s="99">
        <v>8.3299999999999999E-2</v>
      </c>
      <c r="I23" s="99">
        <v>8.3299999999999999E-2</v>
      </c>
      <c r="J23" s="99">
        <v>8.3299999999999999E-2</v>
      </c>
      <c r="K23" s="99">
        <v>8.3299999999999999E-2</v>
      </c>
      <c r="L23" s="99">
        <v>8.3299999999999999E-2</v>
      </c>
      <c r="M23" s="99">
        <v>8.3299999999999999E-2</v>
      </c>
      <c r="N23" s="99">
        <v>8.3299999999999999E-2</v>
      </c>
      <c r="O23" s="99">
        <v>8.3699999999999997E-2</v>
      </c>
      <c r="P23" s="100">
        <v>1</v>
      </c>
    </row>
    <row r="24" spans="1:16" ht="13" customHeight="1" x14ac:dyDescent="0.35">
      <c r="A24" s="325"/>
      <c r="B24" s="326"/>
      <c r="C24" s="327"/>
      <c r="D24" s="97">
        <f>D23*$C$23</f>
        <v>3432.553744536981</v>
      </c>
      <c r="E24" s="97">
        <f t="shared" ref="E24:O24" si="5">E23*$C$23</f>
        <v>3432.553744536981</v>
      </c>
      <c r="F24" s="97">
        <f t="shared" si="5"/>
        <v>3432.553744536981</v>
      </c>
      <c r="G24" s="97">
        <f t="shared" si="5"/>
        <v>3432.553744536981</v>
      </c>
      <c r="H24" s="97">
        <f t="shared" si="5"/>
        <v>3432.553744536981</v>
      </c>
      <c r="I24" s="97">
        <f t="shared" si="5"/>
        <v>3432.553744536981</v>
      </c>
      <c r="J24" s="97">
        <f t="shared" si="5"/>
        <v>3432.553744536981</v>
      </c>
      <c r="K24" s="97">
        <f t="shared" si="5"/>
        <v>3432.553744536981</v>
      </c>
      <c r="L24" s="97">
        <f t="shared" si="5"/>
        <v>3432.553744536981</v>
      </c>
      <c r="M24" s="97">
        <f t="shared" si="5"/>
        <v>3432.553744536981</v>
      </c>
      <c r="N24" s="97">
        <f t="shared" si="5"/>
        <v>3432.553744536981</v>
      </c>
      <c r="O24" s="97">
        <f t="shared" si="5"/>
        <v>3449.0365956512042</v>
      </c>
      <c r="P24" s="101">
        <f>SUM(D24:O24)</f>
        <v>41207.12778555799</v>
      </c>
    </row>
    <row r="25" spans="1:16" ht="12" customHeight="1" x14ac:dyDescent="0.35">
      <c r="A25" s="325" t="s">
        <v>12</v>
      </c>
      <c r="B25" s="326" t="s">
        <v>13</v>
      </c>
      <c r="C25" s="327">
        <f>RESUMO!C19</f>
        <v>840436.86249519989</v>
      </c>
      <c r="D25" s="99">
        <v>8.3299999999999999E-2</v>
      </c>
      <c r="E25" s="99">
        <v>8.3299999999999999E-2</v>
      </c>
      <c r="F25" s="99">
        <v>8.3299999999999999E-2</v>
      </c>
      <c r="G25" s="99">
        <v>8.3299999999999999E-2</v>
      </c>
      <c r="H25" s="99">
        <v>8.3299999999999999E-2</v>
      </c>
      <c r="I25" s="99">
        <v>8.3299999999999999E-2</v>
      </c>
      <c r="J25" s="99">
        <v>8.3299999999999999E-2</v>
      </c>
      <c r="K25" s="99">
        <v>8.3299999999999999E-2</v>
      </c>
      <c r="L25" s="99">
        <v>8.3299999999999999E-2</v>
      </c>
      <c r="M25" s="99">
        <v>8.3299999999999999E-2</v>
      </c>
      <c r="N25" s="99">
        <v>8.3299999999999999E-2</v>
      </c>
      <c r="O25" s="99">
        <v>8.3699999999999997E-2</v>
      </c>
      <c r="P25" s="100">
        <v>1</v>
      </c>
    </row>
    <row r="26" spans="1:16" ht="13" customHeight="1" x14ac:dyDescent="0.35">
      <c r="A26" s="325"/>
      <c r="B26" s="326"/>
      <c r="C26" s="327"/>
      <c r="D26" s="97">
        <f>D25*$C$25</f>
        <v>70008.390645850144</v>
      </c>
      <c r="E26" s="97">
        <f t="shared" ref="E26:O26" si="6">E25*$C$25</f>
        <v>70008.390645850144</v>
      </c>
      <c r="F26" s="97">
        <f t="shared" si="6"/>
        <v>70008.390645850144</v>
      </c>
      <c r="G26" s="97">
        <f t="shared" si="6"/>
        <v>70008.390645850144</v>
      </c>
      <c r="H26" s="97">
        <f t="shared" si="6"/>
        <v>70008.390645850144</v>
      </c>
      <c r="I26" s="97">
        <f t="shared" si="6"/>
        <v>70008.390645850144</v>
      </c>
      <c r="J26" s="97">
        <f t="shared" si="6"/>
        <v>70008.390645850144</v>
      </c>
      <c r="K26" s="97">
        <f t="shared" si="6"/>
        <v>70008.390645850144</v>
      </c>
      <c r="L26" s="97">
        <f t="shared" si="6"/>
        <v>70008.390645850144</v>
      </c>
      <c r="M26" s="97">
        <f t="shared" si="6"/>
        <v>70008.390645850144</v>
      </c>
      <c r="N26" s="97">
        <f t="shared" si="6"/>
        <v>70008.390645850144</v>
      </c>
      <c r="O26" s="97">
        <f t="shared" si="6"/>
        <v>70344.565390848235</v>
      </c>
      <c r="P26" s="101">
        <f>SUM(D26:O26)</f>
        <v>840436.86249519966</v>
      </c>
    </row>
    <row r="27" spans="1:16" ht="12" customHeight="1" x14ac:dyDescent="0.35">
      <c r="A27" s="325" t="s">
        <v>14</v>
      </c>
      <c r="B27" s="326" t="s">
        <v>15</v>
      </c>
      <c r="C27" s="327">
        <f>RESUMO!C22</f>
        <v>748075.44240712305</v>
      </c>
      <c r="D27" s="99">
        <v>8.3299999999999999E-2</v>
      </c>
      <c r="E27" s="99">
        <v>8.3299999999999999E-2</v>
      </c>
      <c r="F27" s="99">
        <v>8.3299999999999999E-2</v>
      </c>
      <c r="G27" s="99">
        <v>8.3299999999999999E-2</v>
      </c>
      <c r="H27" s="99">
        <v>8.3299999999999999E-2</v>
      </c>
      <c r="I27" s="99">
        <v>8.3299999999999999E-2</v>
      </c>
      <c r="J27" s="99">
        <v>8.3299999999999999E-2</v>
      </c>
      <c r="K27" s="99">
        <v>8.3299999999999999E-2</v>
      </c>
      <c r="L27" s="99">
        <v>8.3299999999999999E-2</v>
      </c>
      <c r="M27" s="99">
        <v>8.3299999999999999E-2</v>
      </c>
      <c r="N27" s="99">
        <v>8.3299999999999999E-2</v>
      </c>
      <c r="O27" s="99">
        <v>8.3699999999999997E-2</v>
      </c>
      <c r="P27" s="100">
        <v>1</v>
      </c>
    </row>
    <row r="28" spans="1:16" ht="15.5" x14ac:dyDescent="0.35">
      <c r="A28" s="325"/>
      <c r="B28" s="326"/>
      <c r="C28" s="327"/>
      <c r="D28" s="97">
        <f>D27*$C$27</f>
        <v>62314.684352513352</v>
      </c>
      <c r="E28" s="97">
        <f t="shared" ref="E28:O28" si="7">E27*$C$27</f>
        <v>62314.684352513352</v>
      </c>
      <c r="F28" s="97">
        <f t="shared" si="7"/>
        <v>62314.684352513352</v>
      </c>
      <c r="G28" s="97">
        <f t="shared" si="7"/>
        <v>62314.684352513352</v>
      </c>
      <c r="H28" s="97">
        <f t="shared" si="7"/>
        <v>62314.684352513352</v>
      </c>
      <c r="I28" s="97">
        <f t="shared" si="7"/>
        <v>62314.684352513352</v>
      </c>
      <c r="J28" s="97">
        <f t="shared" si="7"/>
        <v>62314.684352513352</v>
      </c>
      <c r="K28" s="97">
        <f t="shared" si="7"/>
        <v>62314.684352513352</v>
      </c>
      <c r="L28" s="97">
        <f t="shared" si="7"/>
        <v>62314.684352513352</v>
      </c>
      <c r="M28" s="97">
        <f t="shared" si="7"/>
        <v>62314.684352513352</v>
      </c>
      <c r="N28" s="97">
        <f t="shared" si="7"/>
        <v>62314.684352513352</v>
      </c>
      <c r="O28" s="97">
        <f t="shared" si="7"/>
        <v>62613.914529476198</v>
      </c>
      <c r="P28" s="101">
        <f>SUM(D28:O28)</f>
        <v>748075.44240712316</v>
      </c>
    </row>
    <row r="29" spans="1:16" ht="15.5" x14ac:dyDescent="0.35">
      <c r="A29" s="322"/>
      <c r="B29" s="322"/>
      <c r="C29" s="322"/>
      <c r="D29" s="322"/>
      <c r="E29" s="322"/>
      <c r="F29" s="322"/>
      <c r="G29" s="322"/>
      <c r="H29" s="322"/>
      <c r="I29" s="322"/>
      <c r="J29" s="322"/>
      <c r="K29" s="322"/>
      <c r="L29" s="322"/>
      <c r="M29" s="322"/>
      <c r="N29" s="322"/>
      <c r="O29" s="322"/>
      <c r="P29" s="322"/>
    </row>
    <row r="30" spans="1:16" ht="15.5" x14ac:dyDescent="0.35">
      <c r="A30" s="321" t="s">
        <v>351</v>
      </c>
      <c r="B30" s="321"/>
      <c r="C30" s="323">
        <f>SUM(C13:C28)</f>
        <v>3249999.9989526849</v>
      </c>
      <c r="D30" s="96">
        <f>D14+D16+D18+D20+D22+D24+D26+D28</f>
        <v>270724.99991275865</v>
      </c>
      <c r="E30" s="96">
        <f t="shared" ref="E30:O30" si="8">E14+E16+E18+E20+E22+E24+E26+E28</f>
        <v>270724.99991275865</v>
      </c>
      <c r="F30" s="96">
        <f t="shared" si="8"/>
        <v>270724.99991275865</v>
      </c>
      <c r="G30" s="96">
        <f t="shared" si="8"/>
        <v>270724.99991275865</v>
      </c>
      <c r="H30" s="96">
        <f t="shared" si="8"/>
        <v>270724.99991275865</v>
      </c>
      <c r="I30" s="96">
        <f t="shared" si="8"/>
        <v>270724.99991275865</v>
      </c>
      <c r="J30" s="96">
        <f t="shared" si="8"/>
        <v>270724.99991275865</v>
      </c>
      <c r="K30" s="96">
        <f t="shared" si="8"/>
        <v>270724.99991275865</v>
      </c>
      <c r="L30" s="96">
        <f t="shared" si="8"/>
        <v>270724.99991275865</v>
      </c>
      <c r="M30" s="96">
        <f t="shared" si="8"/>
        <v>270724.99991275865</v>
      </c>
      <c r="N30" s="96">
        <f t="shared" si="8"/>
        <v>270724.99991275865</v>
      </c>
      <c r="O30" s="96">
        <f t="shared" si="8"/>
        <v>272024.99991233979</v>
      </c>
      <c r="P30" s="324">
        <f>P14+P16+P18+P20+P22+P24+P26+P28</f>
        <v>3249999.9989526854</v>
      </c>
    </row>
    <row r="31" spans="1:16" ht="15.5" x14ac:dyDescent="0.35">
      <c r="A31" s="321" t="s">
        <v>843</v>
      </c>
      <c r="B31" s="321"/>
      <c r="C31" s="323"/>
      <c r="D31" s="97">
        <f>D30</f>
        <v>270724.99991275865</v>
      </c>
      <c r="E31" s="97">
        <f>D31+E30</f>
        <v>541449.9998255173</v>
      </c>
      <c r="F31" s="97">
        <f t="shared" ref="F31:O31" si="9">E31+F30</f>
        <v>812174.999738276</v>
      </c>
      <c r="G31" s="97">
        <f t="shared" si="9"/>
        <v>1082899.9996510346</v>
      </c>
      <c r="H31" s="97">
        <f t="shared" si="9"/>
        <v>1353624.9995637932</v>
      </c>
      <c r="I31" s="97">
        <f t="shared" si="9"/>
        <v>1624349.9994765518</v>
      </c>
      <c r="J31" s="97">
        <f t="shared" si="9"/>
        <v>1895074.9993893104</v>
      </c>
      <c r="K31" s="97">
        <f t="shared" si="9"/>
        <v>2165799.9993020692</v>
      </c>
      <c r="L31" s="97">
        <f t="shared" si="9"/>
        <v>2436524.999214828</v>
      </c>
      <c r="M31" s="97">
        <f t="shared" si="9"/>
        <v>2707249.9991275868</v>
      </c>
      <c r="N31" s="97">
        <f t="shared" si="9"/>
        <v>2977974.9990403457</v>
      </c>
      <c r="O31" s="97">
        <f t="shared" si="9"/>
        <v>3249999.9989526854</v>
      </c>
      <c r="P31" s="324"/>
    </row>
    <row r="32" spans="1:16" ht="15.5" x14ac:dyDescent="0.3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</row>
    <row r="35" spans="1:16" ht="15.5" x14ac:dyDescent="0.35">
      <c r="A35" s="246" t="s">
        <v>836</v>
      </c>
      <c r="B35" s="247"/>
      <c r="C35" s="247"/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</row>
    <row r="39" spans="1:16" ht="15.5" x14ac:dyDescent="0.35">
      <c r="A39" s="69" t="s">
        <v>793</v>
      </c>
      <c r="N39" s="70" t="s">
        <v>792</v>
      </c>
    </row>
    <row r="40" spans="1:16" ht="15.5" x14ac:dyDescent="0.35">
      <c r="A40" s="69" t="s">
        <v>791</v>
      </c>
      <c r="N40" s="70" t="s">
        <v>790</v>
      </c>
    </row>
    <row r="41" spans="1:16" ht="15.5" x14ac:dyDescent="0.35">
      <c r="A41" s="69" t="s">
        <v>789</v>
      </c>
      <c r="N41" s="70" t="s">
        <v>788</v>
      </c>
    </row>
    <row r="42" spans="1:16" ht="16" thickBot="1" x14ac:dyDescent="0.4">
      <c r="A42" s="71" t="s">
        <v>787</v>
      </c>
    </row>
  </sheetData>
  <mergeCells count="32">
    <mergeCell ref="A13:A14"/>
    <mergeCell ref="B13:B14"/>
    <mergeCell ref="C13:C14"/>
    <mergeCell ref="A17:A18"/>
    <mergeCell ref="B17:B18"/>
    <mergeCell ref="C17:C18"/>
    <mergeCell ref="A15:A16"/>
    <mergeCell ref="B15:B16"/>
    <mergeCell ref="C15:C16"/>
    <mergeCell ref="C23:C24"/>
    <mergeCell ref="A21:A22"/>
    <mergeCell ref="B21:B22"/>
    <mergeCell ref="C21:C22"/>
    <mergeCell ref="A19:A20"/>
    <mergeCell ref="B19:B20"/>
    <mergeCell ref="C19:C20"/>
    <mergeCell ref="A35:P35"/>
    <mergeCell ref="A1:P7"/>
    <mergeCell ref="A9:P9"/>
    <mergeCell ref="A30:B30"/>
    <mergeCell ref="A31:B31"/>
    <mergeCell ref="A29:P29"/>
    <mergeCell ref="C30:C31"/>
    <mergeCell ref="P30:P31"/>
    <mergeCell ref="A27:A28"/>
    <mergeCell ref="B27:B28"/>
    <mergeCell ref="C27:C28"/>
    <mergeCell ref="A25:A26"/>
    <mergeCell ref="B25:B26"/>
    <mergeCell ref="C25:C26"/>
    <mergeCell ref="A23:A24"/>
    <mergeCell ref="B23:B24"/>
  </mergeCells>
  <printOptions horizontalCentered="1" verticalCentered="1"/>
  <pageMargins left="0.51181102362204722" right="0.51181102362204722" top="0.51181102362204722" bottom="0.51181102362204722" header="0" footer="0"/>
  <pageSetup paperSize="77" scale="49" fitToHeight="0" orientation="landscape" r:id="rId1"/>
  <headerFooter>
    <oddFooter>&amp;CAvenida Beta, Quadra 19, número 04, Loja 11, Sparta Center, Parque Atenas, São Luís, Maranhão
 CEP: 65.070-110 CNPJ: 00.175.218/0001-87
Contatos : (98) 98822-5608 - e-mail : abreu.empreendimentos@hotmail.com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8E843-1557-4CC7-A201-D4BCF57A3AEA}">
  <sheetPr>
    <tabColor rgb="FFFFFF00"/>
    <outlinePr summaryBelow="0"/>
  </sheetPr>
  <dimension ref="A1:J129"/>
  <sheetViews>
    <sheetView tabSelected="1" view="pageBreakPreview" topLeftCell="A114" zoomScale="89" zoomScaleNormal="100" workbookViewId="0">
      <selection activeCell="D125" sqref="D125:D129"/>
    </sheetView>
  </sheetViews>
  <sheetFormatPr defaultRowHeight="14.5" x14ac:dyDescent="0.35"/>
  <cols>
    <col min="1" max="1" width="9.6328125" customWidth="1"/>
    <col min="2" max="2" width="71.6328125" customWidth="1"/>
    <col min="3" max="4" width="12.6328125" customWidth="1"/>
    <col min="5" max="6" width="17.6328125" customWidth="1"/>
    <col min="7" max="8" width="15.6328125" customWidth="1"/>
  </cols>
  <sheetData>
    <row r="1" spans="1:10" x14ac:dyDescent="0.35">
      <c r="A1" s="238"/>
      <c r="B1" s="239"/>
      <c r="C1" s="239"/>
      <c r="D1" s="239"/>
      <c r="E1" s="239"/>
      <c r="F1" s="239"/>
      <c r="G1" s="239"/>
      <c r="H1" s="240"/>
    </row>
    <row r="2" spans="1:10" x14ac:dyDescent="0.35">
      <c r="A2" s="241"/>
      <c r="B2" s="242"/>
      <c r="C2" s="242"/>
      <c r="D2" s="242"/>
      <c r="E2" s="242"/>
      <c r="F2" s="242"/>
      <c r="G2" s="242"/>
      <c r="H2" s="243"/>
    </row>
    <row r="3" spans="1:10" x14ac:dyDescent="0.35">
      <c r="A3" s="241"/>
      <c r="B3" s="242"/>
      <c r="C3" s="242"/>
      <c r="D3" s="242"/>
      <c r="E3" s="242"/>
      <c r="F3" s="242"/>
      <c r="G3" s="242"/>
      <c r="H3" s="243"/>
    </row>
    <row r="4" spans="1:10" x14ac:dyDescent="0.35">
      <c r="A4" s="241"/>
      <c r="B4" s="242"/>
      <c r="C4" s="242"/>
      <c r="D4" s="242"/>
      <c r="E4" s="242"/>
      <c r="F4" s="242"/>
      <c r="G4" s="242"/>
      <c r="H4" s="243"/>
    </row>
    <row r="5" spans="1:10" x14ac:dyDescent="0.35">
      <c r="A5" s="241"/>
      <c r="B5" s="242"/>
      <c r="C5" s="242"/>
      <c r="D5" s="242"/>
      <c r="E5" s="242"/>
      <c r="F5" s="242"/>
      <c r="G5" s="242"/>
      <c r="H5" s="243"/>
    </row>
    <row r="6" spans="1:10" x14ac:dyDescent="0.35">
      <c r="A6" s="241"/>
      <c r="B6" s="242"/>
      <c r="C6" s="242"/>
      <c r="D6" s="242"/>
      <c r="E6" s="242"/>
      <c r="F6" s="242"/>
      <c r="G6" s="242"/>
      <c r="H6" s="243"/>
    </row>
    <row r="7" spans="1:10" ht="15" thickBot="1" x14ac:dyDescent="0.4">
      <c r="A7" s="249"/>
      <c r="B7" s="250"/>
      <c r="C7" s="250"/>
      <c r="D7" s="250"/>
      <c r="E7" s="250"/>
      <c r="F7" s="250"/>
      <c r="G7" s="250"/>
      <c r="H7" s="251"/>
    </row>
    <row r="8" spans="1:10" ht="16" thickBot="1" x14ac:dyDescent="0.4">
      <c r="A8" s="330"/>
      <c r="B8" s="331"/>
      <c r="C8" s="331"/>
      <c r="D8" s="331"/>
      <c r="E8" s="331"/>
      <c r="F8" s="331"/>
      <c r="G8" s="331"/>
      <c r="H8" s="331"/>
    </row>
    <row r="9" spans="1:10" ht="16" thickBot="1" x14ac:dyDescent="0.4">
      <c r="A9" s="332" t="s">
        <v>916</v>
      </c>
      <c r="B9" s="333"/>
      <c r="C9" s="333"/>
      <c r="D9" s="333"/>
      <c r="E9" s="333"/>
      <c r="F9" s="333"/>
      <c r="G9" s="333"/>
      <c r="H9" s="334"/>
    </row>
    <row r="10" spans="1:10" ht="15.5" x14ac:dyDescent="0.35">
      <c r="A10" s="335"/>
      <c r="B10" s="336"/>
      <c r="C10" s="336"/>
      <c r="D10" s="336"/>
      <c r="E10" s="336"/>
      <c r="F10" s="336"/>
      <c r="G10" s="336"/>
      <c r="H10" s="336"/>
    </row>
    <row r="11" spans="1:10" ht="31" customHeight="1" x14ac:dyDescent="0.35">
      <c r="A11" s="33" t="s">
        <v>16</v>
      </c>
      <c r="B11" s="33" t="s">
        <v>18</v>
      </c>
      <c r="C11" s="33" t="s">
        <v>20</v>
      </c>
      <c r="D11" s="33" t="s">
        <v>21</v>
      </c>
      <c r="E11" s="58" t="s">
        <v>22</v>
      </c>
      <c r="F11" s="58" t="s">
        <v>23</v>
      </c>
      <c r="G11" s="33" t="s">
        <v>758</v>
      </c>
      <c r="H11" s="33" t="s">
        <v>915</v>
      </c>
    </row>
    <row r="12" spans="1:10" ht="15.5" x14ac:dyDescent="0.35">
      <c r="A12" s="329"/>
      <c r="B12" s="329"/>
      <c r="C12" s="329"/>
      <c r="D12" s="329"/>
      <c r="E12" s="329"/>
      <c r="F12" s="329"/>
      <c r="G12" s="192"/>
      <c r="H12" s="192"/>
    </row>
    <row r="13" spans="1:10" ht="46.5" x14ac:dyDescent="0.35">
      <c r="A13" s="187" t="s">
        <v>165</v>
      </c>
      <c r="B13" s="188" t="s">
        <v>167</v>
      </c>
      <c r="C13" s="189" t="s">
        <v>28</v>
      </c>
      <c r="D13" s="190">
        <v>30</v>
      </c>
      <c r="E13" s="191">
        <f>COMPOSICOES!G563</f>
        <v>12.509147517500001</v>
      </c>
      <c r="F13" s="191">
        <f t="shared" ref="F13:F44" si="0">D13*E13</f>
        <v>375.27442552500003</v>
      </c>
      <c r="G13" s="193">
        <f>F13/$J$13</f>
        <v>1.4999430120432808E-4</v>
      </c>
      <c r="H13" s="194">
        <f>G13</f>
        <v>1.4999430120432808E-4</v>
      </c>
      <c r="J13">
        <f>RESUMO!C21</f>
        <v>2501924.5565455621</v>
      </c>
    </row>
    <row r="14" spans="1:10" ht="46.5" x14ac:dyDescent="0.35">
      <c r="A14" s="187" t="s">
        <v>150</v>
      </c>
      <c r="B14" s="188" t="s">
        <v>152</v>
      </c>
      <c r="C14" s="189" t="s">
        <v>28</v>
      </c>
      <c r="D14" s="190">
        <v>60</v>
      </c>
      <c r="E14" s="191">
        <f>COMPOSICOES!G498</f>
        <v>6.3262307435</v>
      </c>
      <c r="F14" s="191">
        <f t="shared" si="0"/>
        <v>379.57384460999998</v>
      </c>
      <c r="G14" s="193">
        <f t="shared" ref="G14:G77" si="1">F14/$J$13</f>
        <v>1.5171274594070184E-4</v>
      </c>
      <c r="H14" s="194">
        <f>G14+H13</f>
        <v>3.0170704714502992E-4</v>
      </c>
    </row>
    <row r="15" spans="1:10" ht="46.5" x14ac:dyDescent="0.35">
      <c r="A15" s="187" t="s">
        <v>156</v>
      </c>
      <c r="B15" s="188" t="s">
        <v>158</v>
      </c>
      <c r="C15" s="189" t="s">
        <v>28</v>
      </c>
      <c r="D15" s="190">
        <v>60</v>
      </c>
      <c r="E15" s="191">
        <f>COMPOSICOES!G524</f>
        <v>6.9337997375000002</v>
      </c>
      <c r="F15" s="191">
        <f t="shared" si="0"/>
        <v>416.02798425000003</v>
      </c>
      <c r="G15" s="193">
        <f t="shared" si="1"/>
        <v>1.6628318514304644E-4</v>
      </c>
      <c r="H15" s="194">
        <f t="shared" ref="H15:H78" si="2">G15+H14</f>
        <v>4.6799023228807636E-4</v>
      </c>
    </row>
    <row r="16" spans="1:10" ht="31" x14ac:dyDescent="0.35">
      <c r="A16" s="187" t="s">
        <v>78</v>
      </c>
      <c r="B16" s="188" t="s">
        <v>80</v>
      </c>
      <c r="C16" s="189" t="s">
        <v>28</v>
      </c>
      <c r="D16" s="190">
        <v>40</v>
      </c>
      <c r="E16" s="191">
        <f>COMPOSICOES!G186</f>
        <v>10.545514412499999</v>
      </c>
      <c r="F16" s="191">
        <f t="shared" si="0"/>
        <v>421.82057649999996</v>
      </c>
      <c r="G16" s="193">
        <f t="shared" si="1"/>
        <v>1.6859843970771558E-4</v>
      </c>
      <c r="H16" s="194">
        <f t="shared" si="2"/>
        <v>6.3658867199579191E-4</v>
      </c>
    </row>
    <row r="17" spans="1:8" ht="46.5" x14ac:dyDescent="0.35">
      <c r="A17" s="187" t="s">
        <v>108</v>
      </c>
      <c r="B17" s="188" t="s">
        <v>110</v>
      </c>
      <c r="C17" s="189" t="s">
        <v>28</v>
      </c>
      <c r="D17" s="190">
        <v>50</v>
      </c>
      <c r="E17" s="191">
        <f>COMPOSICOES!G316</f>
        <v>8.5439308155000013</v>
      </c>
      <c r="F17" s="191">
        <f t="shared" si="0"/>
        <v>427.19654077500007</v>
      </c>
      <c r="G17" s="193">
        <f t="shared" si="1"/>
        <v>1.7074717127555419E-4</v>
      </c>
      <c r="H17" s="194">
        <f t="shared" si="2"/>
        <v>8.0733584327134615E-4</v>
      </c>
    </row>
    <row r="18" spans="1:8" ht="31" x14ac:dyDescent="0.35">
      <c r="A18" s="187" t="s">
        <v>111</v>
      </c>
      <c r="B18" s="188" t="s">
        <v>113</v>
      </c>
      <c r="C18" s="189" t="s">
        <v>28</v>
      </c>
      <c r="D18" s="190">
        <v>50</v>
      </c>
      <c r="E18" s="191">
        <f>COMPOSICOES!G329</f>
        <v>9.2136290530000018</v>
      </c>
      <c r="F18" s="191">
        <f t="shared" si="0"/>
        <v>460.6814526500001</v>
      </c>
      <c r="G18" s="193">
        <f t="shared" si="1"/>
        <v>1.841308329800594E-4</v>
      </c>
      <c r="H18" s="194">
        <f t="shared" si="2"/>
        <v>9.9146667625140544E-4</v>
      </c>
    </row>
    <row r="19" spans="1:8" ht="46.5" x14ac:dyDescent="0.35">
      <c r="A19" s="187" t="s">
        <v>159</v>
      </c>
      <c r="B19" s="188" t="s">
        <v>161</v>
      </c>
      <c r="C19" s="189" t="s">
        <v>28</v>
      </c>
      <c r="D19" s="190">
        <v>60</v>
      </c>
      <c r="E19" s="191">
        <f>COMPOSICOES!G537</f>
        <v>8.2502631565000009</v>
      </c>
      <c r="F19" s="191">
        <f t="shared" si="0"/>
        <v>495.01578939000007</v>
      </c>
      <c r="G19" s="193">
        <f t="shared" si="1"/>
        <v>1.9785400326917708E-4</v>
      </c>
      <c r="H19" s="194">
        <f t="shared" si="2"/>
        <v>1.1893206795205826E-3</v>
      </c>
    </row>
    <row r="20" spans="1:8" ht="46.5" x14ac:dyDescent="0.35">
      <c r="A20" s="187" t="s">
        <v>90</v>
      </c>
      <c r="B20" s="188" t="s">
        <v>92</v>
      </c>
      <c r="C20" s="189" t="s">
        <v>28</v>
      </c>
      <c r="D20" s="190">
        <v>40</v>
      </c>
      <c r="E20" s="191">
        <f>COMPOSICOES!G238</f>
        <v>13.201278501000001</v>
      </c>
      <c r="F20" s="191">
        <f t="shared" si="0"/>
        <v>528.05114004000006</v>
      </c>
      <c r="G20" s="193">
        <f t="shared" si="1"/>
        <v>2.1105797881015514E-4</v>
      </c>
      <c r="H20" s="194">
        <f t="shared" si="2"/>
        <v>1.4003786583307377E-3</v>
      </c>
    </row>
    <row r="21" spans="1:8" ht="46.5" x14ac:dyDescent="0.35">
      <c r="A21" s="187" t="s">
        <v>147</v>
      </c>
      <c r="B21" s="188" t="s">
        <v>149</v>
      </c>
      <c r="C21" s="189" t="s">
        <v>28</v>
      </c>
      <c r="D21" s="190">
        <v>60</v>
      </c>
      <c r="E21" s="191">
        <f>COMPOSICOES!G485</f>
        <v>9.0339063440000018</v>
      </c>
      <c r="F21" s="191">
        <f t="shared" si="0"/>
        <v>542.03438064000011</v>
      </c>
      <c r="G21" s="193">
        <f t="shared" si="1"/>
        <v>2.16646972516387E-4</v>
      </c>
      <c r="H21" s="194">
        <f t="shared" si="2"/>
        <v>1.6170256308471248E-3</v>
      </c>
    </row>
    <row r="22" spans="1:8" ht="15.5" x14ac:dyDescent="0.35">
      <c r="A22" s="187" t="s">
        <v>303</v>
      </c>
      <c r="B22" s="188" t="s">
        <v>305</v>
      </c>
      <c r="C22" s="189" t="s">
        <v>191</v>
      </c>
      <c r="D22" s="190">
        <v>50</v>
      </c>
      <c r="E22" s="191">
        <f>COMPOSICOES!G1025</f>
        <v>11.5486</v>
      </c>
      <c r="F22" s="191">
        <f t="shared" si="0"/>
        <v>577.43000000000006</v>
      </c>
      <c r="G22" s="193">
        <f t="shared" si="1"/>
        <v>2.307943293051429E-4</v>
      </c>
      <c r="H22" s="194">
        <f t="shared" si="2"/>
        <v>1.8478199601522677E-3</v>
      </c>
    </row>
    <row r="23" spans="1:8" ht="46.5" x14ac:dyDescent="0.35">
      <c r="A23" s="187" t="s">
        <v>132</v>
      </c>
      <c r="B23" s="188" t="s">
        <v>134</v>
      </c>
      <c r="C23" s="189" t="s">
        <v>28</v>
      </c>
      <c r="D23" s="190">
        <v>40</v>
      </c>
      <c r="E23" s="191">
        <f>COMPOSICOES!G420</f>
        <v>14.874020137</v>
      </c>
      <c r="F23" s="191">
        <f t="shared" si="0"/>
        <v>594.96080547999998</v>
      </c>
      <c r="G23" s="193">
        <f t="shared" si="1"/>
        <v>2.3780125740540699E-4</v>
      </c>
      <c r="H23" s="194">
        <f t="shared" si="2"/>
        <v>2.0856212175576747E-3</v>
      </c>
    </row>
    <row r="24" spans="1:8" ht="46.5" x14ac:dyDescent="0.35">
      <c r="A24" s="187" t="s">
        <v>84</v>
      </c>
      <c r="B24" s="188" t="s">
        <v>86</v>
      </c>
      <c r="C24" s="189" t="s">
        <v>28</v>
      </c>
      <c r="D24" s="190">
        <v>40</v>
      </c>
      <c r="E24" s="191">
        <f>COMPOSICOES!G212</f>
        <v>16.161378666000001</v>
      </c>
      <c r="F24" s="191">
        <f t="shared" si="0"/>
        <v>646.45514664000007</v>
      </c>
      <c r="G24" s="193">
        <f t="shared" si="1"/>
        <v>2.5838314946337494E-4</v>
      </c>
      <c r="H24" s="194">
        <f t="shared" si="2"/>
        <v>2.3440043670210496E-3</v>
      </c>
    </row>
    <row r="25" spans="1:8" ht="46.5" x14ac:dyDescent="0.35">
      <c r="A25" s="187" t="s">
        <v>162</v>
      </c>
      <c r="B25" s="188" t="s">
        <v>164</v>
      </c>
      <c r="C25" s="189" t="s">
        <v>28</v>
      </c>
      <c r="D25" s="190">
        <v>60</v>
      </c>
      <c r="E25" s="191">
        <f>COMPOSICOES!G550</f>
        <v>11.529780660500002</v>
      </c>
      <c r="F25" s="191">
        <f t="shared" si="0"/>
        <v>691.78683963000015</v>
      </c>
      <c r="G25" s="193">
        <f t="shared" si="1"/>
        <v>2.7650187845198608E-4</v>
      </c>
      <c r="H25" s="194">
        <f t="shared" si="2"/>
        <v>2.6205062454730359E-3</v>
      </c>
    </row>
    <row r="26" spans="1:8" ht="46.5" x14ac:dyDescent="0.35">
      <c r="A26" s="187" t="s">
        <v>135</v>
      </c>
      <c r="B26" s="188" t="s">
        <v>137</v>
      </c>
      <c r="C26" s="189" t="s">
        <v>28</v>
      </c>
      <c r="D26" s="190">
        <v>40</v>
      </c>
      <c r="E26" s="191">
        <f>COMPOSICOES!G433</f>
        <v>17.459218046499998</v>
      </c>
      <c r="F26" s="191">
        <f t="shared" si="0"/>
        <v>698.36872185999994</v>
      </c>
      <c r="G26" s="193">
        <f t="shared" si="1"/>
        <v>2.7913260615030142E-4</v>
      </c>
      <c r="H26" s="194">
        <f t="shared" si="2"/>
        <v>2.8996388516233373E-3</v>
      </c>
    </row>
    <row r="27" spans="1:8" ht="31" x14ac:dyDescent="0.35">
      <c r="A27" s="187" t="s">
        <v>87</v>
      </c>
      <c r="B27" s="188" t="s">
        <v>89</v>
      </c>
      <c r="C27" s="189" t="s">
        <v>28</v>
      </c>
      <c r="D27" s="190">
        <v>40</v>
      </c>
      <c r="E27" s="191">
        <f>COMPOSICOES!G225</f>
        <v>18.325224996499998</v>
      </c>
      <c r="F27" s="191">
        <f t="shared" si="0"/>
        <v>733.0089998599999</v>
      </c>
      <c r="G27" s="193">
        <f t="shared" si="1"/>
        <v>2.929780588076862E-4</v>
      </c>
      <c r="H27" s="194">
        <f t="shared" si="2"/>
        <v>3.1926169104310237E-3</v>
      </c>
    </row>
    <row r="28" spans="1:8" ht="46.5" x14ac:dyDescent="0.35">
      <c r="A28" s="187" t="s">
        <v>93</v>
      </c>
      <c r="B28" s="188" t="s">
        <v>95</v>
      </c>
      <c r="C28" s="189" t="s">
        <v>28</v>
      </c>
      <c r="D28" s="190">
        <v>40</v>
      </c>
      <c r="E28" s="191">
        <f>COMPOSICOES!G251</f>
        <v>18.501740509000001</v>
      </c>
      <c r="F28" s="191">
        <f t="shared" si="0"/>
        <v>740.06962036000004</v>
      </c>
      <c r="G28" s="193">
        <f t="shared" si="1"/>
        <v>2.9580013450998028E-4</v>
      </c>
      <c r="H28" s="194">
        <f t="shared" si="2"/>
        <v>3.4884170449410038E-3</v>
      </c>
    </row>
    <row r="29" spans="1:8" ht="31" x14ac:dyDescent="0.35">
      <c r="A29" s="187" t="s">
        <v>81</v>
      </c>
      <c r="B29" s="188" t="s">
        <v>83</v>
      </c>
      <c r="C29" s="189" t="s">
        <v>28</v>
      </c>
      <c r="D29" s="190">
        <v>60</v>
      </c>
      <c r="E29" s="191">
        <f>COMPOSICOES!G199</f>
        <v>12.455290420500003</v>
      </c>
      <c r="F29" s="191">
        <f t="shared" si="0"/>
        <v>747.31742523000014</v>
      </c>
      <c r="G29" s="193">
        <f t="shared" si="1"/>
        <v>2.9869702636510769E-4</v>
      </c>
      <c r="H29" s="194">
        <f t="shared" si="2"/>
        <v>3.7871140713061115E-3</v>
      </c>
    </row>
    <row r="30" spans="1:8" ht="15.5" x14ac:dyDescent="0.35">
      <c r="A30" s="187" t="s">
        <v>225</v>
      </c>
      <c r="B30" s="188" t="s">
        <v>227</v>
      </c>
      <c r="C30" s="189" t="s">
        <v>28</v>
      </c>
      <c r="D30" s="190">
        <v>40</v>
      </c>
      <c r="E30" s="191">
        <f>COMPOSICOES!G759</f>
        <v>20.85</v>
      </c>
      <c r="F30" s="191">
        <f t="shared" si="0"/>
        <v>834</v>
      </c>
      <c r="G30" s="193">
        <f t="shared" si="1"/>
        <v>3.3334338472280477E-4</v>
      </c>
      <c r="H30" s="194">
        <f t="shared" si="2"/>
        <v>4.1204574560289161E-3</v>
      </c>
    </row>
    <row r="31" spans="1:8" ht="46.5" x14ac:dyDescent="0.35">
      <c r="A31" s="187" t="s">
        <v>184</v>
      </c>
      <c r="B31" s="188" t="s">
        <v>186</v>
      </c>
      <c r="C31" s="189" t="s">
        <v>28</v>
      </c>
      <c r="D31" s="190">
        <v>80</v>
      </c>
      <c r="E31" s="191">
        <f>COMPOSICOES!G631</f>
        <v>11.000814999999999</v>
      </c>
      <c r="F31" s="191">
        <f t="shared" si="0"/>
        <v>880.0652</v>
      </c>
      <c r="G31" s="193">
        <f t="shared" si="1"/>
        <v>3.5175529082104572E-4</v>
      </c>
      <c r="H31" s="194">
        <f t="shared" si="2"/>
        <v>4.4722127468499618E-3</v>
      </c>
    </row>
    <row r="32" spans="1:8" ht="15.5" x14ac:dyDescent="0.35">
      <c r="A32" s="187" t="s">
        <v>306</v>
      </c>
      <c r="B32" s="188" t="s">
        <v>308</v>
      </c>
      <c r="C32" s="189" t="s">
        <v>309</v>
      </c>
      <c r="D32" s="190">
        <v>50</v>
      </c>
      <c r="E32" s="191">
        <f>COMPOSICOES!G1031</f>
        <v>18.079999999999998</v>
      </c>
      <c r="F32" s="191">
        <f t="shared" si="0"/>
        <v>903.99999999999989</v>
      </c>
      <c r="G32" s="193">
        <f t="shared" si="1"/>
        <v>3.6132184627028232E-4</v>
      </c>
      <c r="H32" s="194">
        <f t="shared" si="2"/>
        <v>4.8335345931202443E-3</v>
      </c>
    </row>
    <row r="33" spans="1:8" ht="31" x14ac:dyDescent="0.35">
      <c r="A33" s="187" t="s">
        <v>195</v>
      </c>
      <c r="B33" s="188" t="s">
        <v>197</v>
      </c>
      <c r="C33" s="189" t="s">
        <v>28</v>
      </c>
      <c r="D33" s="190">
        <v>40</v>
      </c>
      <c r="E33" s="191">
        <f>COMPOSICOES!G666</f>
        <v>23.707883461999998</v>
      </c>
      <c r="F33" s="191">
        <f t="shared" si="0"/>
        <v>948.31533847999992</v>
      </c>
      <c r="G33" s="193">
        <f t="shared" si="1"/>
        <v>3.7903434617922715E-4</v>
      </c>
      <c r="H33" s="194">
        <f t="shared" si="2"/>
        <v>5.2125689392994714E-3</v>
      </c>
    </row>
    <row r="34" spans="1:8" ht="15.5" x14ac:dyDescent="0.35">
      <c r="A34" s="187" t="s">
        <v>222</v>
      </c>
      <c r="B34" s="188" t="s">
        <v>224</v>
      </c>
      <c r="C34" s="189" t="s">
        <v>28</v>
      </c>
      <c r="D34" s="190">
        <v>40</v>
      </c>
      <c r="E34" s="191">
        <f>COMPOSICOES!G753</f>
        <v>25.52</v>
      </c>
      <c r="F34" s="191">
        <f t="shared" si="0"/>
        <v>1020.8</v>
      </c>
      <c r="G34" s="193">
        <f t="shared" si="1"/>
        <v>4.0800590782378784E-4</v>
      </c>
      <c r="H34" s="194">
        <f t="shared" si="2"/>
        <v>5.6205748471232593E-3</v>
      </c>
    </row>
    <row r="35" spans="1:8" ht="31" x14ac:dyDescent="0.35">
      <c r="A35" s="187" t="s">
        <v>256</v>
      </c>
      <c r="B35" s="188" t="s">
        <v>258</v>
      </c>
      <c r="C35" s="189" t="s">
        <v>28</v>
      </c>
      <c r="D35" s="190">
        <v>1000</v>
      </c>
      <c r="E35" s="191">
        <f>COMPOSICOES!G841</f>
        <v>1.04</v>
      </c>
      <c r="F35" s="191">
        <f t="shared" si="0"/>
        <v>1040</v>
      </c>
      <c r="G35" s="193">
        <f t="shared" si="1"/>
        <v>4.1568000013395316E-4</v>
      </c>
      <c r="H35" s="194">
        <f t="shared" si="2"/>
        <v>6.0362548472572128E-3</v>
      </c>
    </row>
    <row r="36" spans="1:8" ht="31" x14ac:dyDescent="0.35">
      <c r="A36" s="187" t="s">
        <v>253</v>
      </c>
      <c r="B36" s="188" t="s">
        <v>255</v>
      </c>
      <c r="C36" s="189" t="s">
        <v>28</v>
      </c>
      <c r="D36" s="190">
        <v>100</v>
      </c>
      <c r="E36" s="191">
        <f>COMPOSICOES!G835</f>
        <v>10.47</v>
      </c>
      <c r="F36" s="191">
        <f t="shared" si="0"/>
        <v>1047</v>
      </c>
      <c r="G36" s="193">
        <f t="shared" si="1"/>
        <v>4.1847784628870095E-4</v>
      </c>
      <c r="H36" s="194">
        <f t="shared" si="2"/>
        <v>6.4547326935459138E-3</v>
      </c>
    </row>
    <row r="37" spans="1:8" ht="46.5" x14ac:dyDescent="0.35">
      <c r="A37" s="187" t="s">
        <v>138</v>
      </c>
      <c r="B37" s="188" t="s">
        <v>140</v>
      </c>
      <c r="C37" s="189" t="s">
        <v>28</v>
      </c>
      <c r="D37" s="190">
        <v>40</v>
      </c>
      <c r="E37" s="191">
        <f>COMPOSICOES!G446</f>
        <v>28.050510668999998</v>
      </c>
      <c r="F37" s="191">
        <f t="shared" si="0"/>
        <v>1122.02042676</v>
      </c>
      <c r="G37" s="193">
        <f t="shared" si="1"/>
        <v>4.4846293379412981E-4</v>
      </c>
      <c r="H37" s="194">
        <f t="shared" si="2"/>
        <v>6.9031956273400436E-3</v>
      </c>
    </row>
    <row r="38" spans="1:8" ht="46.5" x14ac:dyDescent="0.35">
      <c r="A38" s="187" t="s">
        <v>181</v>
      </c>
      <c r="B38" s="188" t="s">
        <v>183</v>
      </c>
      <c r="C38" s="189" t="s">
        <v>28</v>
      </c>
      <c r="D38" s="190">
        <v>80</v>
      </c>
      <c r="E38" s="191">
        <f>COMPOSICOES!G618</f>
        <v>14.098440123000001</v>
      </c>
      <c r="F38" s="191">
        <f t="shared" si="0"/>
        <v>1127.87520984</v>
      </c>
      <c r="G38" s="193">
        <f t="shared" si="1"/>
        <v>4.5080304555516701E-4</v>
      </c>
      <c r="H38" s="194">
        <f t="shared" si="2"/>
        <v>7.3539986728952105E-3</v>
      </c>
    </row>
    <row r="39" spans="1:8" ht="31" x14ac:dyDescent="0.35">
      <c r="A39" s="187" t="s">
        <v>102</v>
      </c>
      <c r="B39" s="188" t="s">
        <v>104</v>
      </c>
      <c r="C39" s="189" t="s">
        <v>28</v>
      </c>
      <c r="D39" s="190">
        <v>200</v>
      </c>
      <c r="E39" s="191">
        <f>COMPOSICOES!G290</f>
        <v>5.6899412414999997</v>
      </c>
      <c r="F39" s="191">
        <f t="shared" si="0"/>
        <v>1137.9882482999999</v>
      </c>
      <c r="G39" s="193">
        <f t="shared" si="1"/>
        <v>4.5484514923632799E-4</v>
      </c>
      <c r="H39" s="194">
        <f t="shared" si="2"/>
        <v>7.8088438221315384E-3</v>
      </c>
    </row>
    <row r="40" spans="1:8" ht="46.5" x14ac:dyDescent="0.35">
      <c r="A40" s="187" t="s">
        <v>153</v>
      </c>
      <c r="B40" s="188" t="s">
        <v>155</v>
      </c>
      <c r="C40" s="189" t="s">
        <v>28</v>
      </c>
      <c r="D40" s="190">
        <v>100</v>
      </c>
      <c r="E40" s="191">
        <f>COMPOSICOES!G511</f>
        <v>12.456590991999999</v>
      </c>
      <c r="F40" s="191">
        <f t="shared" si="0"/>
        <v>1245.6590991999999</v>
      </c>
      <c r="G40" s="193">
        <f t="shared" si="1"/>
        <v>4.9788036011761154E-4</v>
      </c>
      <c r="H40" s="194">
        <f t="shared" si="2"/>
        <v>8.3067241822491495E-3</v>
      </c>
    </row>
    <row r="41" spans="1:8" ht="46.5" x14ac:dyDescent="0.35">
      <c r="A41" s="187" t="s">
        <v>198</v>
      </c>
      <c r="B41" s="188" t="s">
        <v>200</v>
      </c>
      <c r="C41" s="189" t="s">
        <v>28</v>
      </c>
      <c r="D41" s="190">
        <v>50</v>
      </c>
      <c r="E41" s="191">
        <f>COMPOSICOES!G678</f>
        <v>25.389655426499999</v>
      </c>
      <c r="F41" s="191">
        <f t="shared" si="0"/>
        <v>1269.4827713249999</v>
      </c>
      <c r="G41" s="193">
        <f t="shared" si="1"/>
        <v>5.0740249861002621E-4</v>
      </c>
      <c r="H41" s="194">
        <f t="shared" si="2"/>
        <v>8.8141266808591766E-3</v>
      </c>
    </row>
    <row r="42" spans="1:8" ht="15.5" x14ac:dyDescent="0.35">
      <c r="A42" s="187" t="s">
        <v>297</v>
      </c>
      <c r="B42" s="188" t="s">
        <v>299</v>
      </c>
      <c r="C42" s="189" t="s">
        <v>28</v>
      </c>
      <c r="D42" s="190">
        <v>30</v>
      </c>
      <c r="E42" s="191">
        <f>COMPOSICOES!G1009</f>
        <v>43.74</v>
      </c>
      <c r="F42" s="191">
        <f t="shared" si="0"/>
        <v>1312.2</v>
      </c>
      <c r="G42" s="193">
        <f t="shared" si="1"/>
        <v>5.2447624632285899E-4</v>
      </c>
      <c r="H42" s="194">
        <f t="shared" si="2"/>
        <v>9.3386029271820357E-3</v>
      </c>
    </row>
    <row r="43" spans="1:8" ht="46.5" x14ac:dyDescent="0.35">
      <c r="A43" s="187" t="s">
        <v>141</v>
      </c>
      <c r="B43" s="188" t="s">
        <v>143</v>
      </c>
      <c r="C43" s="189" t="s">
        <v>28</v>
      </c>
      <c r="D43" s="190">
        <v>40</v>
      </c>
      <c r="E43" s="191">
        <f>COMPOSICOES!G459</f>
        <v>34.610686307000002</v>
      </c>
      <c r="F43" s="191">
        <f t="shared" si="0"/>
        <v>1384.4274522800001</v>
      </c>
      <c r="G43" s="193">
        <f t="shared" si="1"/>
        <v>5.5334500341269125E-4</v>
      </c>
      <c r="H43" s="194">
        <f t="shared" si="2"/>
        <v>9.8919479305947262E-3</v>
      </c>
    </row>
    <row r="44" spans="1:8" ht="46.5" x14ac:dyDescent="0.35">
      <c r="A44" s="187" t="s">
        <v>123</v>
      </c>
      <c r="B44" s="188" t="s">
        <v>125</v>
      </c>
      <c r="C44" s="189" t="s">
        <v>28</v>
      </c>
      <c r="D44" s="190">
        <v>40</v>
      </c>
      <c r="E44" s="191">
        <f>COMPOSICOES!G381</f>
        <v>34.782150300000005</v>
      </c>
      <c r="F44" s="191">
        <f t="shared" si="0"/>
        <v>1391.2860120000003</v>
      </c>
      <c r="G44" s="193">
        <f t="shared" si="1"/>
        <v>5.5608631697550706E-4</v>
      </c>
      <c r="H44" s="194">
        <f t="shared" si="2"/>
        <v>1.0448034247570234E-2</v>
      </c>
    </row>
    <row r="45" spans="1:8" ht="15.5" x14ac:dyDescent="0.35">
      <c r="A45" s="187" t="s">
        <v>43</v>
      </c>
      <c r="B45" s="188" t="s">
        <v>45</v>
      </c>
      <c r="C45" s="189" t="s">
        <v>28</v>
      </c>
      <c r="D45" s="190">
        <v>50</v>
      </c>
      <c r="E45" s="191">
        <f>COMPOSICOES!G67</f>
        <v>33.22</v>
      </c>
      <c r="F45" s="191">
        <f t="shared" ref="F45:F76" si="3">D45*E45</f>
        <v>1661</v>
      </c>
      <c r="G45" s="193">
        <f t="shared" si="1"/>
        <v>6.638889232908618E-4</v>
      </c>
      <c r="H45" s="194">
        <f t="shared" si="2"/>
        <v>1.1111923170861095E-2</v>
      </c>
    </row>
    <row r="46" spans="1:8" ht="15.5" x14ac:dyDescent="0.35">
      <c r="A46" s="187" t="s">
        <v>187</v>
      </c>
      <c r="B46" s="188" t="s">
        <v>189</v>
      </c>
      <c r="C46" s="189" t="s">
        <v>191</v>
      </c>
      <c r="D46" s="190">
        <v>80</v>
      </c>
      <c r="E46" s="191">
        <f>COMPOSICOES!G643</f>
        <v>21.547232988200001</v>
      </c>
      <c r="F46" s="191">
        <f t="shared" si="3"/>
        <v>1723.778639056</v>
      </c>
      <c r="G46" s="193">
        <f t="shared" si="1"/>
        <v>6.889810624170228E-4</v>
      </c>
      <c r="H46" s="194">
        <f t="shared" si="2"/>
        <v>1.1800904233278118E-2</v>
      </c>
    </row>
    <row r="47" spans="1:8" ht="31" x14ac:dyDescent="0.35">
      <c r="A47" s="187" t="s">
        <v>144</v>
      </c>
      <c r="B47" s="188" t="s">
        <v>146</v>
      </c>
      <c r="C47" s="189" t="s">
        <v>28</v>
      </c>
      <c r="D47" s="190">
        <v>40</v>
      </c>
      <c r="E47" s="191">
        <f>COMPOSICOES!G472</f>
        <v>46.656725617500008</v>
      </c>
      <c r="F47" s="191">
        <f t="shared" si="3"/>
        <v>1866.2690247000003</v>
      </c>
      <c r="G47" s="193">
        <f t="shared" si="1"/>
        <v>7.4593337349739301E-4</v>
      </c>
      <c r="H47" s="194">
        <f t="shared" si="2"/>
        <v>1.2546837606775512E-2</v>
      </c>
    </row>
    <row r="48" spans="1:8" ht="15.5" x14ac:dyDescent="0.35">
      <c r="A48" s="187" t="s">
        <v>210</v>
      </c>
      <c r="B48" s="188" t="s">
        <v>212</v>
      </c>
      <c r="C48" s="189" t="s">
        <v>191</v>
      </c>
      <c r="D48" s="190">
        <v>50</v>
      </c>
      <c r="E48" s="191">
        <f>COMPOSICOES!G718</f>
        <v>37.528035002799996</v>
      </c>
      <c r="F48" s="191">
        <f t="shared" si="3"/>
        <v>1876.4017501399999</v>
      </c>
      <c r="G48" s="193">
        <f t="shared" si="1"/>
        <v>7.4998334591302421E-4</v>
      </c>
      <c r="H48" s="194">
        <f t="shared" si="2"/>
        <v>1.3296820952688537E-2</v>
      </c>
    </row>
    <row r="49" spans="1:8" ht="31" x14ac:dyDescent="0.35">
      <c r="A49" s="187" t="s">
        <v>204</v>
      </c>
      <c r="B49" s="188" t="s">
        <v>206</v>
      </c>
      <c r="C49" s="189" t="s">
        <v>191</v>
      </c>
      <c r="D49" s="190">
        <v>80</v>
      </c>
      <c r="E49" s="191">
        <f>COMPOSICOES!G702</f>
        <v>23.517215050800001</v>
      </c>
      <c r="F49" s="191">
        <f t="shared" si="3"/>
        <v>1881.3772040640001</v>
      </c>
      <c r="G49" s="193">
        <f t="shared" si="1"/>
        <v>7.5197199657436539E-4</v>
      </c>
      <c r="H49" s="194">
        <f t="shared" si="2"/>
        <v>1.4048792949262902E-2</v>
      </c>
    </row>
    <row r="50" spans="1:8" ht="46.5" x14ac:dyDescent="0.35">
      <c r="A50" s="187" t="s">
        <v>234</v>
      </c>
      <c r="B50" s="188" t="s">
        <v>236</v>
      </c>
      <c r="C50" s="189" t="s">
        <v>52</v>
      </c>
      <c r="D50" s="190">
        <v>400</v>
      </c>
      <c r="E50" s="191">
        <f>COMPOSICOES!G782</f>
        <v>5.0296840000000005</v>
      </c>
      <c r="F50" s="191">
        <f t="shared" si="3"/>
        <v>2011.8736000000001</v>
      </c>
      <c r="G50" s="193">
        <f t="shared" si="1"/>
        <v>8.0413040222836239E-4</v>
      </c>
      <c r="H50" s="194">
        <f t="shared" si="2"/>
        <v>1.4852923351491264E-2</v>
      </c>
    </row>
    <row r="51" spans="1:8" ht="15.5" x14ac:dyDescent="0.35">
      <c r="A51" s="187" t="s">
        <v>46</v>
      </c>
      <c r="B51" s="188" t="s">
        <v>48</v>
      </c>
      <c r="C51" s="189" t="s">
        <v>32</v>
      </c>
      <c r="D51" s="190">
        <v>400</v>
      </c>
      <c r="E51" s="191">
        <f>COMPOSICOES!G73</f>
        <v>5.2924769999999999</v>
      </c>
      <c r="F51" s="191">
        <f t="shared" si="3"/>
        <v>2116.9908</v>
      </c>
      <c r="G51" s="193">
        <f t="shared" si="1"/>
        <v>8.4614493848805545E-4</v>
      </c>
      <c r="H51" s="194">
        <f t="shared" si="2"/>
        <v>1.5699068289979318E-2</v>
      </c>
    </row>
    <row r="52" spans="1:8" ht="31" x14ac:dyDescent="0.35">
      <c r="A52" s="187" t="s">
        <v>201</v>
      </c>
      <c r="B52" s="188" t="s">
        <v>203</v>
      </c>
      <c r="C52" s="189" t="s">
        <v>191</v>
      </c>
      <c r="D52" s="190">
        <v>80</v>
      </c>
      <c r="E52" s="191">
        <f>COMPOSICOES!G690</f>
        <v>29.305820857999997</v>
      </c>
      <c r="F52" s="191">
        <f t="shared" si="3"/>
        <v>2344.4656686399999</v>
      </c>
      <c r="G52" s="193">
        <f t="shared" si="1"/>
        <v>9.3706489370608053E-4</v>
      </c>
      <c r="H52" s="194">
        <f t="shared" si="2"/>
        <v>1.6636133183685398E-2</v>
      </c>
    </row>
    <row r="53" spans="1:8" ht="15.5" x14ac:dyDescent="0.35">
      <c r="A53" s="187" t="s">
        <v>36</v>
      </c>
      <c r="B53" s="188" t="s">
        <v>38</v>
      </c>
      <c r="C53" s="189" t="s">
        <v>39</v>
      </c>
      <c r="D53" s="190">
        <v>50</v>
      </c>
      <c r="E53" s="191">
        <f>COMPOSICOES!G55</f>
        <v>49.46960164</v>
      </c>
      <c r="F53" s="191">
        <f t="shared" si="3"/>
        <v>2473.480082</v>
      </c>
      <c r="G53" s="193">
        <f t="shared" si="1"/>
        <v>9.8863096232412544E-4</v>
      </c>
      <c r="H53" s="194">
        <f t="shared" si="2"/>
        <v>1.7624764146009522E-2</v>
      </c>
    </row>
    <row r="54" spans="1:8" ht="46.5" x14ac:dyDescent="0.35">
      <c r="A54" s="187" t="s">
        <v>168</v>
      </c>
      <c r="B54" s="188" t="s">
        <v>170</v>
      </c>
      <c r="C54" s="189" t="s">
        <v>28</v>
      </c>
      <c r="D54" s="190">
        <v>200</v>
      </c>
      <c r="E54" s="191">
        <f>COMPOSICOES!G576</f>
        <v>13.542873242999999</v>
      </c>
      <c r="F54" s="191">
        <f t="shared" si="3"/>
        <v>2708.5746485999998</v>
      </c>
      <c r="G54" s="193">
        <f t="shared" si="1"/>
        <v>1.0825964522046829E-3</v>
      </c>
      <c r="H54" s="194">
        <f t="shared" si="2"/>
        <v>1.8707360598214203E-2</v>
      </c>
    </row>
    <row r="55" spans="1:8" ht="15.5" x14ac:dyDescent="0.35">
      <c r="A55" s="187" t="s">
        <v>66</v>
      </c>
      <c r="B55" s="188" t="s">
        <v>68</v>
      </c>
      <c r="C55" s="189" t="s">
        <v>52</v>
      </c>
      <c r="D55" s="190">
        <v>200</v>
      </c>
      <c r="E55" s="191">
        <f>COMPOSICOES!G150</f>
        <v>13.78</v>
      </c>
      <c r="F55" s="191">
        <f t="shared" si="3"/>
        <v>2756</v>
      </c>
      <c r="G55" s="193">
        <f t="shared" si="1"/>
        <v>1.1015520003549758E-3</v>
      </c>
      <c r="H55" s="194">
        <f t="shared" si="2"/>
        <v>1.9808912598569178E-2</v>
      </c>
    </row>
    <row r="56" spans="1:8" ht="31" x14ac:dyDescent="0.35">
      <c r="A56" s="187" t="s">
        <v>219</v>
      </c>
      <c r="B56" s="188" t="s">
        <v>221</v>
      </c>
      <c r="C56" s="189" t="s">
        <v>28</v>
      </c>
      <c r="D56" s="190">
        <v>40</v>
      </c>
      <c r="E56" s="191">
        <f>COMPOSICOES!G747</f>
        <v>70.790000000000006</v>
      </c>
      <c r="F56" s="191">
        <f t="shared" si="3"/>
        <v>2831.6000000000004</v>
      </c>
      <c r="G56" s="193">
        <f t="shared" si="1"/>
        <v>1.1317687388262519E-3</v>
      </c>
      <c r="H56" s="194">
        <f t="shared" si="2"/>
        <v>2.094068133739543E-2</v>
      </c>
    </row>
    <row r="57" spans="1:8" ht="31" x14ac:dyDescent="0.35">
      <c r="A57" s="187" t="s">
        <v>314</v>
      </c>
      <c r="B57" s="188" t="s">
        <v>316</v>
      </c>
      <c r="C57" s="189" t="s">
        <v>191</v>
      </c>
      <c r="D57" s="190">
        <v>20</v>
      </c>
      <c r="E57" s="191">
        <f>COMPOSICOES!G1052</f>
        <v>143.1348917684</v>
      </c>
      <c r="F57" s="191">
        <f t="shared" si="3"/>
        <v>2862.6978353679997</v>
      </c>
      <c r="G57" s="193">
        <f t="shared" si="1"/>
        <v>1.1441983044127284E-3</v>
      </c>
      <c r="H57" s="194">
        <f t="shared" si="2"/>
        <v>2.2084879641808157E-2</v>
      </c>
    </row>
    <row r="58" spans="1:8" ht="15.5" x14ac:dyDescent="0.35">
      <c r="A58" s="187" t="s">
        <v>241</v>
      </c>
      <c r="B58" s="188" t="s">
        <v>243</v>
      </c>
      <c r="C58" s="189" t="s">
        <v>191</v>
      </c>
      <c r="D58" s="190">
        <v>20</v>
      </c>
      <c r="E58" s="191">
        <f>COMPOSICOES!G798</f>
        <v>144.99</v>
      </c>
      <c r="F58" s="191">
        <f t="shared" si="3"/>
        <v>2899.8</v>
      </c>
      <c r="G58" s="193">
        <f t="shared" si="1"/>
        <v>1.1590277542196513E-3</v>
      </c>
      <c r="H58" s="194">
        <f t="shared" si="2"/>
        <v>2.3243907396027809E-2</v>
      </c>
    </row>
    <row r="59" spans="1:8" ht="31" x14ac:dyDescent="0.35">
      <c r="A59" s="187" t="s">
        <v>216</v>
      </c>
      <c r="B59" s="188" t="s">
        <v>218</v>
      </c>
      <c r="C59" s="189" t="s">
        <v>191</v>
      </c>
      <c r="D59" s="190">
        <v>50</v>
      </c>
      <c r="E59" s="191">
        <f>COMPOSICOES!G741</f>
        <v>58.442158573599997</v>
      </c>
      <c r="F59" s="191">
        <f t="shared" si="3"/>
        <v>2922.10792868</v>
      </c>
      <c r="G59" s="193">
        <f t="shared" si="1"/>
        <v>1.1679440617164694E-3</v>
      </c>
      <c r="H59" s="194">
        <f t="shared" si="2"/>
        <v>2.4411851457744278E-2</v>
      </c>
    </row>
    <row r="60" spans="1:8" ht="46.5" x14ac:dyDescent="0.35">
      <c r="A60" s="187" t="s">
        <v>105</v>
      </c>
      <c r="B60" s="188" t="s">
        <v>107</v>
      </c>
      <c r="C60" s="189" t="s">
        <v>28</v>
      </c>
      <c r="D60" s="190">
        <v>200</v>
      </c>
      <c r="E60" s="191">
        <f>COMPOSICOES!G303</f>
        <v>15.341576741500001</v>
      </c>
      <c r="F60" s="191">
        <f t="shared" si="3"/>
        <v>3068.3153483000001</v>
      </c>
      <c r="G60" s="193">
        <f t="shared" si="1"/>
        <v>1.2263820426849563E-3</v>
      </c>
      <c r="H60" s="194">
        <f t="shared" si="2"/>
        <v>2.5638233500429236E-2</v>
      </c>
    </row>
    <row r="61" spans="1:8" ht="31" x14ac:dyDescent="0.35">
      <c r="A61" s="187" t="s">
        <v>228</v>
      </c>
      <c r="B61" s="188" t="s">
        <v>230</v>
      </c>
      <c r="C61" s="189" t="s">
        <v>28</v>
      </c>
      <c r="D61" s="190">
        <v>30</v>
      </c>
      <c r="E61" s="191">
        <f>COMPOSICOES!G765</f>
        <v>103.33</v>
      </c>
      <c r="F61" s="191">
        <f t="shared" si="3"/>
        <v>3099.9</v>
      </c>
      <c r="G61" s="193">
        <f t="shared" si="1"/>
        <v>1.2390061850146553E-3</v>
      </c>
      <c r="H61" s="194">
        <f t="shared" si="2"/>
        <v>2.687723968544389E-2</v>
      </c>
    </row>
    <row r="62" spans="1:8" ht="31" x14ac:dyDescent="0.35">
      <c r="A62" s="187" t="s">
        <v>231</v>
      </c>
      <c r="B62" s="188" t="s">
        <v>233</v>
      </c>
      <c r="C62" s="189" t="s">
        <v>28</v>
      </c>
      <c r="D62" s="190">
        <v>30</v>
      </c>
      <c r="E62" s="191">
        <f>COMPOSICOES!G771</f>
        <v>106.9</v>
      </c>
      <c r="F62" s="191">
        <f t="shared" si="3"/>
        <v>3207</v>
      </c>
      <c r="G62" s="193">
        <f t="shared" si="1"/>
        <v>1.2818132311822961E-3</v>
      </c>
      <c r="H62" s="194">
        <f t="shared" si="2"/>
        <v>2.8159052916626185E-2</v>
      </c>
    </row>
    <row r="63" spans="1:8" ht="31" x14ac:dyDescent="0.35">
      <c r="A63" s="187" t="s">
        <v>114</v>
      </c>
      <c r="B63" s="188" t="s">
        <v>116</v>
      </c>
      <c r="C63" s="189" t="s">
        <v>28</v>
      </c>
      <c r="D63" s="190">
        <v>300</v>
      </c>
      <c r="E63" s="191">
        <f>COMPOSICOES!G342</f>
        <v>10.905586454</v>
      </c>
      <c r="F63" s="191">
        <f t="shared" si="3"/>
        <v>3271.6759361999998</v>
      </c>
      <c r="G63" s="193">
        <f t="shared" si="1"/>
        <v>1.3076637053825648E-3</v>
      </c>
      <c r="H63" s="194">
        <f t="shared" si="2"/>
        <v>2.946671662200875E-2</v>
      </c>
    </row>
    <row r="64" spans="1:8" ht="46.5" x14ac:dyDescent="0.35">
      <c r="A64" s="187" t="s">
        <v>126</v>
      </c>
      <c r="B64" s="188" t="s">
        <v>128</v>
      </c>
      <c r="C64" s="189" t="s">
        <v>28</v>
      </c>
      <c r="D64" s="190">
        <v>100</v>
      </c>
      <c r="E64" s="191">
        <f>COMPOSICOES!G394</f>
        <v>33.989094309999999</v>
      </c>
      <c r="F64" s="191">
        <f t="shared" si="3"/>
        <v>3398.909431</v>
      </c>
      <c r="G64" s="193">
        <f t="shared" si="1"/>
        <v>1.3585179545513219E-3</v>
      </c>
      <c r="H64" s="194">
        <f t="shared" si="2"/>
        <v>3.0825234576560074E-2</v>
      </c>
    </row>
    <row r="65" spans="1:8" ht="15.5" x14ac:dyDescent="0.35">
      <c r="A65" s="187" t="s">
        <v>192</v>
      </c>
      <c r="B65" s="188" t="s">
        <v>194</v>
      </c>
      <c r="C65" s="189" t="s">
        <v>191</v>
      </c>
      <c r="D65" s="190">
        <v>80</v>
      </c>
      <c r="E65" s="191">
        <f>COMPOSICOES!G655</f>
        <v>42.466038234199999</v>
      </c>
      <c r="F65" s="191">
        <f t="shared" si="3"/>
        <v>3397.2830587359999</v>
      </c>
      <c r="G65" s="193">
        <f t="shared" si="1"/>
        <v>1.3578679060677473E-3</v>
      </c>
      <c r="H65" s="194">
        <f t="shared" si="2"/>
        <v>3.2183102482627818E-2</v>
      </c>
    </row>
    <row r="66" spans="1:8" ht="31" x14ac:dyDescent="0.35">
      <c r="A66" s="187" t="s">
        <v>178</v>
      </c>
      <c r="B66" s="188" t="s">
        <v>180</v>
      </c>
      <c r="C66" s="189" t="s">
        <v>28</v>
      </c>
      <c r="D66" s="190">
        <v>60</v>
      </c>
      <c r="E66" s="191">
        <f>COMPOSICOES!G605</f>
        <v>68.61</v>
      </c>
      <c r="F66" s="191">
        <f t="shared" si="3"/>
        <v>4116.6000000000004</v>
      </c>
      <c r="G66" s="193">
        <f t="shared" si="1"/>
        <v>1.6453733543763767E-3</v>
      </c>
      <c r="H66" s="194">
        <f t="shared" si="2"/>
        <v>3.3828475837004192E-2</v>
      </c>
    </row>
    <row r="67" spans="1:8" ht="46.5" x14ac:dyDescent="0.35">
      <c r="A67" s="187" t="s">
        <v>96</v>
      </c>
      <c r="B67" s="188" t="s">
        <v>98</v>
      </c>
      <c r="C67" s="189" t="s">
        <v>28</v>
      </c>
      <c r="D67" s="190">
        <v>200</v>
      </c>
      <c r="E67" s="191">
        <f>COMPOSICOES!G264</f>
        <v>21.420507667999999</v>
      </c>
      <c r="F67" s="191">
        <f t="shared" si="3"/>
        <v>4284.1015336</v>
      </c>
      <c r="G67" s="193">
        <f t="shared" si="1"/>
        <v>1.7123224289045356E-3</v>
      </c>
      <c r="H67" s="194">
        <f t="shared" si="2"/>
        <v>3.5540798265908724E-2</v>
      </c>
    </row>
    <row r="68" spans="1:8" ht="46.5" x14ac:dyDescent="0.35">
      <c r="A68" s="187" t="s">
        <v>129</v>
      </c>
      <c r="B68" s="188" t="s">
        <v>131</v>
      </c>
      <c r="C68" s="189" t="s">
        <v>28</v>
      </c>
      <c r="D68" s="190">
        <v>100</v>
      </c>
      <c r="E68" s="191">
        <f>COMPOSICOES!G407</f>
        <v>53.856126146999998</v>
      </c>
      <c r="F68" s="191">
        <f t="shared" si="3"/>
        <v>5385.6126146999995</v>
      </c>
      <c r="G68" s="193">
        <f t="shared" si="1"/>
        <v>2.1525879349999191E-3</v>
      </c>
      <c r="H68" s="194">
        <f t="shared" si="2"/>
        <v>3.7693386200908646E-2</v>
      </c>
    </row>
    <row r="69" spans="1:8" ht="31" x14ac:dyDescent="0.35">
      <c r="A69" s="187" t="s">
        <v>268</v>
      </c>
      <c r="B69" s="188" t="s">
        <v>270</v>
      </c>
      <c r="C69" s="189" t="s">
        <v>28</v>
      </c>
      <c r="D69" s="190">
        <v>100</v>
      </c>
      <c r="E69" s="191">
        <f>COMPOSICOES!G885</f>
        <v>55.1680175069</v>
      </c>
      <c r="F69" s="191">
        <f t="shared" si="3"/>
        <v>5516.8017506899996</v>
      </c>
      <c r="G69" s="193">
        <f t="shared" si="1"/>
        <v>2.2050232235248193E-3</v>
      </c>
      <c r="H69" s="194">
        <f t="shared" si="2"/>
        <v>3.9898409424433463E-2</v>
      </c>
    </row>
    <row r="70" spans="1:8" ht="46.5" x14ac:dyDescent="0.35">
      <c r="A70" s="187" t="s">
        <v>175</v>
      </c>
      <c r="B70" s="188" t="s">
        <v>177</v>
      </c>
      <c r="C70" s="189" t="s">
        <v>28</v>
      </c>
      <c r="D70" s="190">
        <v>150</v>
      </c>
      <c r="E70" s="191">
        <f>COMPOSICOES!G599</f>
        <v>38.973415975500004</v>
      </c>
      <c r="F70" s="191">
        <f t="shared" si="3"/>
        <v>5846.0123963250007</v>
      </c>
      <c r="G70" s="193">
        <f t="shared" si="1"/>
        <v>2.3366061862379502E-3</v>
      </c>
      <c r="H70" s="194">
        <f t="shared" si="2"/>
        <v>4.2235015610671417E-2</v>
      </c>
    </row>
    <row r="71" spans="1:8" ht="31" x14ac:dyDescent="0.35">
      <c r="A71" s="187" t="s">
        <v>271</v>
      </c>
      <c r="B71" s="188" t="s">
        <v>273</v>
      </c>
      <c r="C71" s="189" t="s">
        <v>28</v>
      </c>
      <c r="D71" s="190">
        <v>100</v>
      </c>
      <c r="E71" s="191">
        <f>COMPOSICOES!G896</f>
        <v>57.934340169299993</v>
      </c>
      <c r="F71" s="191">
        <f t="shared" si="3"/>
        <v>5793.4340169299994</v>
      </c>
      <c r="G71" s="193">
        <f t="shared" si="1"/>
        <v>2.3155910124360683E-3</v>
      </c>
      <c r="H71" s="194">
        <f t="shared" si="2"/>
        <v>4.4550606623107489E-2</v>
      </c>
    </row>
    <row r="72" spans="1:8" ht="31" x14ac:dyDescent="0.35">
      <c r="A72" s="187" t="s">
        <v>117</v>
      </c>
      <c r="B72" s="188" t="s">
        <v>119</v>
      </c>
      <c r="C72" s="189" t="s">
        <v>28</v>
      </c>
      <c r="D72" s="190">
        <v>300</v>
      </c>
      <c r="E72" s="191">
        <f>COMPOSICOES!G355</f>
        <v>21.293256621499999</v>
      </c>
      <c r="F72" s="191">
        <f t="shared" si="3"/>
        <v>6387.9769864499995</v>
      </c>
      <c r="G72" s="193">
        <f t="shared" si="1"/>
        <v>2.5532252640223323E-3</v>
      </c>
      <c r="H72" s="194">
        <f t="shared" si="2"/>
        <v>4.710383188712982E-2</v>
      </c>
    </row>
    <row r="73" spans="1:8" ht="15.5" x14ac:dyDescent="0.35">
      <c r="A73" s="187" t="s">
        <v>237</v>
      </c>
      <c r="B73" s="188" t="s">
        <v>239</v>
      </c>
      <c r="C73" s="189" t="s">
        <v>240</v>
      </c>
      <c r="D73" s="190">
        <v>600</v>
      </c>
      <c r="E73" s="191">
        <f>COMPOSICOES!G792</f>
        <v>10.265920592000001</v>
      </c>
      <c r="F73" s="191">
        <f t="shared" si="3"/>
        <v>6159.5523552000004</v>
      </c>
      <c r="G73" s="193">
        <f t="shared" si="1"/>
        <v>2.4619256959948345E-3</v>
      </c>
      <c r="H73" s="194">
        <f t="shared" si="2"/>
        <v>4.9565757583124655E-2</v>
      </c>
    </row>
    <row r="74" spans="1:8" ht="31" x14ac:dyDescent="0.35">
      <c r="A74" s="187" t="s">
        <v>262</v>
      </c>
      <c r="B74" s="188" t="s">
        <v>264</v>
      </c>
      <c r="C74" s="189" t="s">
        <v>28</v>
      </c>
      <c r="D74" s="190">
        <v>100</v>
      </c>
      <c r="E74" s="191">
        <f>COMPOSICOES!G863</f>
        <v>66.460294938099992</v>
      </c>
      <c r="F74" s="191">
        <f t="shared" si="3"/>
        <v>6646.0294938099996</v>
      </c>
      <c r="G74" s="193">
        <f t="shared" si="1"/>
        <v>2.6563668662280744E-3</v>
      </c>
      <c r="H74" s="194">
        <f t="shared" si="2"/>
        <v>5.222212444935273E-2</v>
      </c>
    </row>
    <row r="75" spans="1:8" ht="31" x14ac:dyDescent="0.35">
      <c r="A75" s="187" t="s">
        <v>265</v>
      </c>
      <c r="B75" s="188" t="s">
        <v>267</v>
      </c>
      <c r="C75" s="189" t="s">
        <v>28</v>
      </c>
      <c r="D75" s="190">
        <v>100</v>
      </c>
      <c r="E75" s="191">
        <f>COMPOSICOES!G874</f>
        <v>69.981758948099994</v>
      </c>
      <c r="F75" s="191">
        <f t="shared" si="3"/>
        <v>6998.1758948099996</v>
      </c>
      <c r="G75" s="193">
        <f t="shared" si="1"/>
        <v>2.7971170739346622E-3</v>
      </c>
      <c r="H75" s="194">
        <f t="shared" si="2"/>
        <v>5.5019241523287396E-2</v>
      </c>
    </row>
    <row r="76" spans="1:8" ht="15.5" x14ac:dyDescent="0.35">
      <c r="A76" s="187" t="s">
        <v>207</v>
      </c>
      <c r="B76" s="188" t="s">
        <v>209</v>
      </c>
      <c r="C76" s="189" t="s">
        <v>191</v>
      </c>
      <c r="D76" s="190">
        <v>200</v>
      </c>
      <c r="E76" s="191">
        <f>COMPOSICOES!G708</f>
        <v>42.53</v>
      </c>
      <c r="F76" s="191">
        <f t="shared" si="3"/>
        <v>8506</v>
      </c>
      <c r="G76" s="193">
        <f t="shared" si="1"/>
        <v>3.3997827703263518E-3</v>
      </c>
      <c r="H76" s="194">
        <f t="shared" si="2"/>
        <v>5.8419024293613744E-2</v>
      </c>
    </row>
    <row r="77" spans="1:8" ht="31" x14ac:dyDescent="0.35">
      <c r="A77" s="187" t="s">
        <v>120</v>
      </c>
      <c r="B77" s="188" t="s">
        <v>122</v>
      </c>
      <c r="C77" s="189" t="s">
        <v>28</v>
      </c>
      <c r="D77" s="190">
        <v>300</v>
      </c>
      <c r="E77" s="191">
        <f>COMPOSICOES!G368</f>
        <v>30.111975659500001</v>
      </c>
      <c r="F77" s="191">
        <f t="shared" ref="F77:F108" si="4">D77*E77</f>
        <v>9033.5926978500011</v>
      </c>
      <c r="G77" s="193">
        <f t="shared" si="1"/>
        <v>3.6106575133195836E-3</v>
      </c>
      <c r="H77" s="194">
        <f t="shared" si="2"/>
        <v>6.2029681806933329E-2</v>
      </c>
    </row>
    <row r="78" spans="1:8" ht="31" x14ac:dyDescent="0.35">
      <c r="A78" s="187" t="s">
        <v>63</v>
      </c>
      <c r="B78" s="188" t="s">
        <v>65</v>
      </c>
      <c r="C78" s="189" t="s">
        <v>52</v>
      </c>
      <c r="D78" s="190">
        <v>300</v>
      </c>
      <c r="E78" s="191">
        <f>COMPOSICOES!G144</f>
        <v>31.072153026499997</v>
      </c>
      <c r="F78" s="191">
        <f t="shared" si="4"/>
        <v>9321.6459079499982</v>
      </c>
      <c r="G78" s="193">
        <f t="shared" ref="G78:G115" si="5">F78/$J$13</f>
        <v>3.7257901656397303E-3</v>
      </c>
      <c r="H78" s="194">
        <f t="shared" si="2"/>
        <v>6.575547197257306E-2</v>
      </c>
    </row>
    <row r="79" spans="1:8" ht="46.5" x14ac:dyDescent="0.35">
      <c r="A79" s="187" t="s">
        <v>99</v>
      </c>
      <c r="B79" s="188" t="s">
        <v>101</v>
      </c>
      <c r="C79" s="189" t="s">
        <v>28</v>
      </c>
      <c r="D79" s="190">
        <v>150</v>
      </c>
      <c r="E79" s="191">
        <f>COMPOSICOES!G277</f>
        <v>65.208693975999992</v>
      </c>
      <c r="F79" s="191">
        <f t="shared" si="4"/>
        <v>9781.3040963999993</v>
      </c>
      <c r="G79" s="193">
        <f t="shared" si="5"/>
        <v>3.9095120077901812E-3</v>
      </c>
      <c r="H79" s="194">
        <f t="shared" ref="H79:H115" si="6">G79+H78</f>
        <v>6.9664983980363235E-2</v>
      </c>
    </row>
    <row r="80" spans="1:8" ht="15.5" x14ac:dyDescent="0.35">
      <c r="A80" s="187" t="s">
        <v>171</v>
      </c>
      <c r="B80" s="188" t="s">
        <v>173</v>
      </c>
      <c r="C80" s="189" t="s">
        <v>28</v>
      </c>
      <c r="D80" s="190">
        <v>300</v>
      </c>
      <c r="E80" s="191">
        <f>COMPOSICOES!G586</f>
        <v>35.605545480000004</v>
      </c>
      <c r="F80" s="191">
        <f t="shared" si="4"/>
        <v>10681.663644</v>
      </c>
      <c r="G80" s="193">
        <f t="shared" si="5"/>
        <v>4.2693787932391947E-3</v>
      </c>
      <c r="H80" s="194">
        <f t="shared" si="6"/>
        <v>7.3934362773602436E-2</v>
      </c>
    </row>
    <row r="81" spans="1:8" ht="15.5" x14ac:dyDescent="0.35">
      <c r="A81" s="187" t="s">
        <v>244</v>
      </c>
      <c r="B81" s="188" t="s">
        <v>246</v>
      </c>
      <c r="C81" s="189" t="s">
        <v>52</v>
      </c>
      <c r="D81" s="190">
        <v>1000</v>
      </c>
      <c r="E81" s="191">
        <f>COMPOSICOES!G804</f>
        <v>10.96</v>
      </c>
      <c r="F81" s="191">
        <f t="shared" si="4"/>
        <v>10960</v>
      </c>
      <c r="G81" s="193">
        <f t="shared" si="5"/>
        <v>4.3806276937193526E-3</v>
      </c>
      <c r="H81" s="194">
        <f t="shared" si="6"/>
        <v>7.8314990467321793E-2</v>
      </c>
    </row>
    <row r="82" spans="1:8" ht="31" x14ac:dyDescent="0.35">
      <c r="A82" s="187" t="s">
        <v>56</v>
      </c>
      <c r="B82" s="188" t="s">
        <v>58</v>
      </c>
      <c r="C82" s="189" t="s">
        <v>52</v>
      </c>
      <c r="D82" s="190">
        <v>600</v>
      </c>
      <c r="E82" s="191">
        <f>COMPOSICOES!G122</f>
        <v>19.615401740999999</v>
      </c>
      <c r="F82" s="191">
        <f t="shared" si="4"/>
        <v>11769.241044599999</v>
      </c>
      <c r="G82" s="193">
        <f t="shared" si="5"/>
        <v>4.7040751144190917E-3</v>
      </c>
      <c r="H82" s="194">
        <f t="shared" si="6"/>
        <v>8.3019065581740881E-2</v>
      </c>
    </row>
    <row r="83" spans="1:8" ht="15.5" x14ac:dyDescent="0.35">
      <c r="A83" s="187" t="s">
        <v>75</v>
      </c>
      <c r="B83" s="188" t="s">
        <v>77</v>
      </c>
      <c r="C83" s="189" t="s">
        <v>52</v>
      </c>
      <c r="D83" s="190">
        <v>300</v>
      </c>
      <c r="E83" s="191">
        <f>COMPOSICOES!G173</f>
        <v>41.2</v>
      </c>
      <c r="F83" s="191">
        <f t="shared" si="4"/>
        <v>12360</v>
      </c>
      <c r="G83" s="193">
        <f t="shared" si="5"/>
        <v>4.9401969246689048E-3</v>
      </c>
      <c r="H83" s="194">
        <f t="shared" si="6"/>
        <v>8.7959262506409785E-2</v>
      </c>
    </row>
    <row r="84" spans="1:8" ht="46.5" x14ac:dyDescent="0.35">
      <c r="A84" s="187" t="s">
        <v>274</v>
      </c>
      <c r="B84" s="188" t="s">
        <v>276</v>
      </c>
      <c r="C84" s="189" t="s">
        <v>28</v>
      </c>
      <c r="D84" s="190">
        <v>10</v>
      </c>
      <c r="E84" s="191">
        <f>COMPOSICOES!G906</f>
        <v>1281.8730283465</v>
      </c>
      <c r="F84" s="191">
        <f t="shared" si="4"/>
        <v>12818.730283465</v>
      </c>
      <c r="G84" s="193">
        <f t="shared" si="5"/>
        <v>5.1235478903344624E-3</v>
      </c>
      <c r="H84" s="194">
        <f t="shared" si="6"/>
        <v>9.3082810396744251E-2</v>
      </c>
    </row>
    <row r="85" spans="1:8" ht="31" x14ac:dyDescent="0.35">
      <c r="A85" s="187" t="s">
        <v>60</v>
      </c>
      <c r="B85" s="188" t="s">
        <v>62</v>
      </c>
      <c r="C85" s="189" t="s">
        <v>52</v>
      </c>
      <c r="D85" s="190">
        <v>600</v>
      </c>
      <c r="E85" s="191">
        <f>COMPOSICOES!G133</f>
        <v>22.62234247</v>
      </c>
      <c r="F85" s="191">
        <f t="shared" si="4"/>
        <v>13573.405482</v>
      </c>
      <c r="G85" s="193">
        <f t="shared" si="5"/>
        <v>5.4251857620922703E-3</v>
      </c>
      <c r="H85" s="194">
        <f t="shared" si="6"/>
        <v>9.8507996158836514E-2</v>
      </c>
    </row>
    <row r="86" spans="1:8" ht="31" x14ac:dyDescent="0.35">
      <c r="A86" s="187" t="s">
        <v>213</v>
      </c>
      <c r="B86" s="188" t="s">
        <v>215</v>
      </c>
      <c r="C86" s="189" t="s">
        <v>28</v>
      </c>
      <c r="D86" s="190">
        <v>100</v>
      </c>
      <c r="E86" s="191">
        <f>COMPOSICOES!G731</f>
        <v>136.90900299999998</v>
      </c>
      <c r="F86" s="191">
        <f t="shared" si="4"/>
        <v>13690.900299999998</v>
      </c>
      <c r="G86" s="193">
        <f t="shared" si="5"/>
        <v>5.4721475370557099E-3</v>
      </c>
      <c r="H86" s="194">
        <f t="shared" si="6"/>
        <v>0.10398014369589223</v>
      </c>
    </row>
    <row r="87" spans="1:8" ht="15.5" x14ac:dyDescent="0.35">
      <c r="A87" s="187" t="s">
        <v>317</v>
      </c>
      <c r="B87" s="188" t="s">
        <v>319</v>
      </c>
      <c r="C87" s="189" t="s">
        <v>28</v>
      </c>
      <c r="D87" s="190">
        <v>20</v>
      </c>
      <c r="E87" s="191">
        <f>COMPOSICOES!G1068</f>
        <v>783.30682476000015</v>
      </c>
      <c r="F87" s="191">
        <f t="shared" si="4"/>
        <v>15666.136495200004</v>
      </c>
      <c r="G87" s="193">
        <f t="shared" si="5"/>
        <v>6.2616342504069871E-3</v>
      </c>
      <c r="H87" s="194">
        <f t="shared" si="6"/>
        <v>0.11024177794629922</v>
      </c>
    </row>
    <row r="88" spans="1:8" ht="15.5" x14ac:dyDescent="0.35">
      <c r="A88" s="187" t="s">
        <v>300</v>
      </c>
      <c r="B88" s="188" t="s">
        <v>302</v>
      </c>
      <c r="C88" s="189" t="s">
        <v>191</v>
      </c>
      <c r="D88" s="190">
        <v>50</v>
      </c>
      <c r="E88" s="191">
        <f>COMPOSICOES!G1015</f>
        <v>339.36999900379999</v>
      </c>
      <c r="F88" s="191">
        <f t="shared" si="4"/>
        <v>16968.499950189998</v>
      </c>
      <c r="G88" s="193">
        <f t="shared" si="5"/>
        <v>6.7821789053538108E-3</v>
      </c>
      <c r="H88" s="194">
        <f t="shared" si="6"/>
        <v>0.11702395685165302</v>
      </c>
    </row>
    <row r="89" spans="1:8" ht="31" x14ac:dyDescent="0.35">
      <c r="A89" s="187" t="s">
        <v>310</v>
      </c>
      <c r="B89" s="188" t="s">
        <v>312</v>
      </c>
      <c r="C89" s="189" t="s">
        <v>313</v>
      </c>
      <c r="D89" s="190">
        <v>30</v>
      </c>
      <c r="E89" s="191">
        <f>COMPOSICOES!G1037</f>
        <v>619.41</v>
      </c>
      <c r="F89" s="191">
        <f t="shared" si="4"/>
        <v>18582.3</v>
      </c>
      <c r="G89" s="193">
        <f t="shared" si="5"/>
        <v>7.4272023716241906E-3</v>
      </c>
      <c r="H89" s="194">
        <f t="shared" si="6"/>
        <v>0.12445115922327721</v>
      </c>
    </row>
    <row r="90" spans="1:8" ht="15.5" x14ac:dyDescent="0.35">
      <c r="A90" s="187" t="s">
        <v>40</v>
      </c>
      <c r="B90" s="188" t="s">
        <v>42</v>
      </c>
      <c r="C90" s="189" t="s">
        <v>28</v>
      </c>
      <c r="D90" s="190">
        <v>50</v>
      </c>
      <c r="E90" s="191">
        <f>COMPOSICOES!G61</f>
        <v>536.80999999999995</v>
      </c>
      <c r="F90" s="191">
        <f t="shared" si="4"/>
        <v>26840.499999999996</v>
      </c>
      <c r="G90" s="193">
        <f t="shared" si="5"/>
        <v>1.072794138807247E-2</v>
      </c>
      <c r="H90" s="194">
        <f t="shared" si="6"/>
        <v>0.13517910061134969</v>
      </c>
    </row>
    <row r="91" spans="1:8" ht="31" x14ac:dyDescent="0.35">
      <c r="A91" s="187" t="s">
        <v>72</v>
      </c>
      <c r="B91" s="188" t="s">
        <v>74</v>
      </c>
      <c r="C91" s="189" t="s">
        <v>52</v>
      </c>
      <c r="D91" s="190">
        <v>1000</v>
      </c>
      <c r="E91" s="191">
        <f>COMPOSICOES!G167</f>
        <v>28.033898999999998</v>
      </c>
      <c r="F91" s="191">
        <f t="shared" si="4"/>
        <v>28033.898999999998</v>
      </c>
      <c r="G91" s="193">
        <f t="shared" si="5"/>
        <v>1.1204933788533874E-2</v>
      </c>
      <c r="H91" s="194">
        <f t="shared" si="6"/>
        <v>0.14638403439988357</v>
      </c>
    </row>
    <row r="92" spans="1:8" ht="62" x14ac:dyDescent="0.35">
      <c r="A92" s="187" t="s">
        <v>344</v>
      </c>
      <c r="B92" s="188" t="s">
        <v>346</v>
      </c>
      <c r="C92" s="189" t="s">
        <v>28</v>
      </c>
      <c r="D92" s="190">
        <v>3</v>
      </c>
      <c r="E92" s="191">
        <f>COMPOSICOES!G1122</f>
        <v>9976.83</v>
      </c>
      <c r="F92" s="191">
        <f t="shared" si="4"/>
        <v>29930.489999999998</v>
      </c>
      <c r="G92" s="193">
        <f t="shared" si="5"/>
        <v>1.1962986622316618E-2</v>
      </c>
      <c r="H92" s="194">
        <f t="shared" si="6"/>
        <v>0.15834702102220019</v>
      </c>
    </row>
    <row r="93" spans="1:8" ht="15.5" x14ac:dyDescent="0.35">
      <c r="A93" s="187" t="s">
        <v>69</v>
      </c>
      <c r="B93" s="188" t="s">
        <v>71</v>
      </c>
      <c r="C93" s="189" t="s">
        <v>52</v>
      </c>
      <c r="D93" s="190">
        <v>2000</v>
      </c>
      <c r="E93" s="191">
        <f>COMPOSICOES!G156</f>
        <v>15.11</v>
      </c>
      <c r="F93" s="191">
        <f t="shared" si="4"/>
        <v>30220</v>
      </c>
      <c r="G93" s="193">
        <f t="shared" si="5"/>
        <v>1.2078701542353909E-2</v>
      </c>
      <c r="H93" s="194">
        <f t="shared" si="6"/>
        <v>0.1704257225645541</v>
      </c>
    </row>
    <row r="94" spans="1:8" ht="15.5" x14ac:dyDescent="0.35">
      <c r="A94" s="187" t="s">
        <v>49</v>
      </c>
      <c r="B94" s="188" t="s">
        <v>51</v>
      </c>
      <c r="C94" s="189" t="s">
        <v>52</v>
      </c>
      <c r="D94" s="190">
        <v>4000</v>
      </c>
      <c r="E94" s="191">
        <f>COMPOSICOES!G92</f>
        <v>7.8965555999999992</v>
      </c>
      <c r="F94" s="191">
        <f t="shared" si="4"/>
        <v>31586.222399999999</v>
      </c>
      <c r="G94" s="193">
        <f t="shared" si="5"/>
        <v>1.2624770126406802E-2</v>
      </c>
      <c r="H94" s="194">
        <f t="shared" si="6"/>
        <v>0.18305049269096091</v>
      </c>
    </row>
    <row r="95" spans="1:8" ht="31" x14ac:dyDescent="0.35">
      <c r="A95" s="187" t="s">
        <v>277</v>
      </c>
      <c r="B95" s="188" t="s">
        <v>279</v>
      </c>
      <c r="C95" s="189" t="s">
        <v>191</v>
      </c>
      <c r="D95" s="190">
        <v>10</v>
      </c>
      <c r="E95" s="191">
        <f>COMPOSICOES!G931</f>
        <v>3158.7848177856004</v>
      </c>
      <c r="F95" s="191">
        <f t="shared" si="4"/>
        <v>31587.848177856002</v>
      </c>
      <c r="G95" s="193">
        <f t="shared" si="5"/>
        <v>1.2625419937310072E-2</v>
      </c>
      <c r="H95" s="194">
        <f t="shared" si="6"/>
        <v>0.19567591262827097</v>
      </c>
    </row>
    <row r="96" spans="1:8" ht="31" x14ac:dyDescent="0.35">
      <c r="A96" s="187" t="s">
        <v>338</v>
      </c>
      <c r="B96" s="188" t="s">
        <v>340</v>
      </c>
      <c r="C96" s="189" t="s">
        <v>28</v>
      </c>
      <c r="D96" s="190">
        <v>5</v>
      </c>
      <c r="E96" s="191">
        <f>COMPOSICOES!G1110</f>
        <v>6594.44</v>
      </c>
      <c r="F96" s="191">
        <f t="shared" si="4"/>
        <v>32972.199999999997</v>
      </c>
      <c r="G96" s="193">
        <f t="shared" si="5"/>
        <v>1.3178734711939163E-2</v>
      </c>
      <c r="H96" s="194">
        <f t="shared" si="6"/>
        <v>0.20885464734021014</v>
      </c>
    </row>
    <row r="97" spans="1:8" ht="15.5" x14ac:dyDescent="0.35">
      <c r="A97" s="187" t="s">
        <v>53</v>
      </c>
      <c r="B97" s="188" t="s">
        <v>55</v>
      </c>
      <c r="C97" s="189" t="s">
        <v>52</v>
      </c>
      <c r="D97" s="190">
        <v>4000</v>
      </c>
      <c r="E97" s="191">
        <f>COMPOSICOES!G111</f>
        <v>9.1857991800000001</v>
      </c>
      <c r="F97" s="191">
        <f t="shared" si="4"/>
        <v>36743.19672</v>
      </c>
      <c r="G97" s="193">
        <f t="shared" si="5"/>
        <v>1.4685973093741795E-2</v>
      </c>
      <c r="H97" s="194">
        <f t="shared" si="6"/>
        <v>0.22354062043395193</v>
      </c>
    </row>
    <row r="98" spans="1:8" ht="46.5" x14ac:dyDescent="0.35">
      <c r="A98" s="187" t="s">
        <v>24</v>
      </c>
      <c r="B98" s="188" t="s">
        <v>26</v>
      </c>
      <c r="C98" s="189" t="s">
        <v>28</v>
      </c>
      <c r="D98" s="190">
        <v>200</v>
      </c>
      <c r="E98" s="191">
        <f>COMPOSICOES!G22</f>
        <v>195.15929591</v>
      </c>
      <c r="F98" s="191">
        <f t="shared" si="4"/>
        <v>39031.859182</v>
      </c>
      <c r="G98" s="193">
        <f t="shared" si="5"/>
        <v>1.5600733875002116E-2</v>
      </c>
      <c r="H98" s="194">
        <f t="shared" si="6"/>
        <v>0.23914135430895403</v>
      </c>
    </row>
    <row r="99" spans="1:8" ht="31" x14ac:dyDescent="0.35">
      <c r="A99" s="187" t="s">
        <v>259</v>
      </c>
      <c r="B99" s="188" t="s">
        <v>261</v>
      </c>
      <c r="C99" s="189" t="s">
        <v>28</v>
      </c>
      <c r="D99" s="190">
        <v>100</v>
      </c>
      <c r="E99" s="191">
        <f>COMPOSICOES!G852</f>
        <v>387.18441035389998</v>
      </c>
      <c r="F99" s="191">
        <f t="shared" si="4"/>
        <v>38718.441035389995</v>
      </c>
      <c r="G99" s="193">
        <f t="shared" si="5"/>
        <v>1.5475463052670549E-2</v>
      </c>
      <c r="H99" s="194">
        <f t="shared" si="6"/>
        <v>0.25461681736162456</v>
      </c>
    </row>
    <row r="100" spans="1:8" ht="31" x14ac:dyDescent="0.35">
      <c r="A100" s="187" t="s">
        <v>320</v>
      </c>
      <c r="B100" s="188" t="s">
        <v>322</v>
      </c>
      <c r="C100" s="189" t="s">
        <v>28</v>
      </c>
      <c r="D100" s="190">
        <v>20</v>
      </c>
      <c r="E100" s="191">
        <f>COMPOSICOES!G1074</f>
        <v>2115.5</v>
      </c>
      <c r="F100" s="191">
        <f t="shared" si="4"/>
        <v>42310</v>
      </c>
      <c r="G100" s="193">
        <f t="shared" si="5"/>
        <v>1.6910981543911113E-2</v>
      </c>
      <c r="H100" s="194">
        <f t="shared" si="6"/>
        <v>0.27152779890553569</v>
      </c>
    </row>
    <row r="101" spans="1:8" ht="31" x14ac:dyDescent="0.35">
      <c r="A101" s="187" t="s">
        <v>247</v>
      </c>
      <c r="B101" s="188" t="s">
        <v>249</v>
      </c>
      <c r="C101" s="189" t="s">
        <v>52</v>
      </c>
      <c r="D101" s="190">
        <v>2000</v>
      </c>
      <c r="E101" s="191">
        <f>COMPOSICOES!G814</f>
        <v>20.8368614376</v>
      </c>
      <c r="F101" s="191">
        <f t="shared" si="4"/>
        <v>41673.722875200001</v>
      </c>
      <c r="G101" s="193">
        <f t="shared" si="5"/>
        <v>1.6656666471486024E-2</v>
      </c>
      <c r="H101" s="194">
        <f t="shared" si="6"/>
        <v>0.28818446537702169</v>
      </c>
    </row>
    <row r="102" spans="1:8" ht="31" x14ac:dyDescent="0.35">
      <c r="A102" s="187" t="s">
        <v>286</v>
      </c>
      <c r="B102" s="188" t="s">
        <v>288</v>
      </c>
      <c r="C102" s="189" t="s">
        <v>290</v>
      </c>
      <c r="D102" s="190">
        <v>4</v>
      </c>
      <c r="E102" s="191">
        <f>COMPOSICOES!G981</f>
        <v>13754.240916049299</v>
      </c>
      <c r="F102" s="191">
        <f t="shared" si="4"/>
        <v>55016.963664197196</v>
      </c>
      <c r="G102" s="193">
        <f t="shared" si="5"/>
        <v>2.1989857176253066E-2</v>
      </c>
      <c r="H102" s="194">
        <f t="shared" si="6"/>
        <v>0.31017432255327476</v>
      </c>
    </row>
    <row r="103" spans="1:8" ht="15.5" x14ac:dyDescent="0.35">
      <c r="A103" s="187" t="s">
        <v>29</v>
      </c>
      <c r="B103" s="188" t="s">
        <v>31</v>
      </c>
      <c r="C103" s="189" t="s">
        <v>32</v>
      </c>
      <c r="D103" s="190">
        <v>400</v>
      </c>
      <c r="E103" s="191">
        <f>COMPOSICOES!G32</f>
        <v>141.24998969999999</v>
      </c>
      <c r="F103" s="191">
        <f t="shared" si="4"/>
        <v>56499.995879999995</v>
      </c>
      <c r="G103" s="193">
        <f t="shared" si="5"/>
        <v>2.2582613745160338E-2</v>
      </c>
      <c r="H103" s="194">
        <f t="shared" si="6"/>
        <v>0.33275693629843511</v>
      </c>
    </row>
    <row r="104" spans="1:8" ht="15.5" x14ac:dyDescent="0.35">
      <c r="A104" s="187" t="s">
        <v>33</v>
      </c>
      <c r="B104" s="188" t="s">
        <v>35</v>
      </c>
      <c r="C104" s="189" t="s">
        <v>32</v>
      </c>
      <c r="D104" s="190">
        <v>400</v>
      </c>
      <c r="E104" s="191">
        <f>COMPOSICOES!G42</f>
        <v>141.25</v>
      </c>
      <c r="F104" s="191">
        <f t="shared" si="4"/>
        <v>56500</v>
      </c>
      <c r="G104" s="193">
        <f t="shared" si="5"/>
        <v>2.2582615391892647E-2</v>
      </c>
      <c r="H104" s="194">
        <f t="shared" si="6"/>
        <v>0.35533955169032777</v>
      </c>
    </row>
    <row r="105" spans="1:8" ht="31" x14ac:dyDescent="0.35">
      <c r="A105" s="187" t="s">
        <v>335</v>
      </c>
      <c r="B105" s="188" t="s">
        <v>337</v>
      </c>
      <c r="C105" s="189" t="s">
        <v>28</v>
      </c>
      <c r="D105" s="190">
        <v>10</v>
      </c>
      <c r="E105" s="191">
        <f>COMPOSICOES!G1104</f>
        <v>6110.89</v>
      </c>
      <c r="F105" s="191">
        <f t="shared" si="4"/>
        <v>61108.9</v>
      </c>
      <c r="G105" s="193">
        <f t="shared" si="5"/>
        <v>2.4424757269409358E-2</v>
      </c>
      <c r="H105" s="194">
        <f t="shared" si="6"/>
        <v>0.37976430895973712</v>
      </c>
    </row>
    <row r="106" spans="1:8" ht="31" x14ac:dyDescent="0.35">
      <c r="A106" s="187" t="s">
        <v>326</v>
      </c>
      <c r="B106" s="188" t="s">
        <v>328</v>
      </c>
      <c r="C106" s="189" t="s">
        <v>28</v>
      </c>
      <c r="D106" s="190">
        <v>20</v>
      </c>
      <c r="E106" s="191">
        <f>COMPOSICOES!G1086</f>
        <v>3519.22</v>
      </c>
      <c r="F106" s="191">
        <f t="shared" si="4"/>
        <v>70384.399999999994</v>
      </c>
      <c r="G106" s="193">
        <f t="shared" si="5"/>
        <v>2.8132103270604048E-2</v>
      </c>
      <c r="H106" s="194">
        <f t="shared" si="6"/>
        <v>0.40789641223034118</v>
      </c>
    </row>
    <row r="107" spans="1:8" ht="31" x14ac:dyDescent="0.35">
      <c r="A107" s="187" t="s">
        <v>341</v>
      </c>
      <c r="B107" s="188" t="s">
        <v>343</v>
      </c>
      <c r="C107" s="189" t="s">
        <v>28</v>
      </c>
      <c r="D107" s="190">
        <v>15</v>
      </c>
      <c r="E107" s="191">
        <f>COMPOSICOES!G1116</f>
        <v>7210.84</v>
      </c>
      <c r="F107" s="191">
        <f t="shared" si="4"/>
        <v>108162.6</v>
      </c>
      <c r="G107" s="193">
        <f t="shared" si="5"/>
        <v>4.3231759213931464E-2</v>
      </c>
      <c r="H107" s="194">
        <f t="shared" si="6"/>
        <v>0.45112817144427264</v>
      </c>
    </row>
    <row r="108" spans="1:8" ht="31" x14ac:dyDescent="0.35">
      <c r="A108" s="187" t="s">
        <v>332</v>
      </c>
      <c r="B108" s="188" t="s">
        <v>334</v>
      </c>
      <c r="C108" s="189" t="s">
        <v>28</v>
      </c>
      <c r="D108" s="190">
        <v>25</v>
      </c>
      <c r="E108" s="191">
        <f>COMPOSICOES!G1098</f>
        <v>4519.92</v>
      </c>
      <c r="F108" s="191">
        <f t="shared" si="4"/>
        <v>112998</v>
      </c>
      <c r="G108" s="193">
        <f t="shared" si="5"/>
        <v>4.5164431399169654E-2</v>
      </c>
      <c r="H108" s="194">
        <f t="shared" si="6"/>
        <v>0.49629260284344229</v>
      </c>
    </row>
    <row r="109" spans="1:8" ht="31" x14ac:dyDescent="0.35">
      <c r="A109" s="187" t="s">
        <v>329</v>
      </c>
      <c r="B109" s="188" t="s">
        <v>331</v>
      </c>
      <c r="C109" s="189" t="s">
        <v>28</v>
      </c>
      <c r="D109" s="190">
        <v>30</v>
      </c>
      <c r="E109" s="191">
        <f>COMPOSICOES!G1092</f>
        <v>4128.8</v>
      </c>
      <c r="F109" s="191">
        <f t="shared" ref="F109:F140" si="7">D109*E109</f>
        <v>123864</v>
      </c>
      <c r="G109" s="193">
        <f t="shared" si="5"/>
        <v>4.9507488015953824E-2</v>
      </c>
      <c r="H109" s="194">
        <f t="shared" si="6"/>
        <v>0.54580009085939607</v>
      </c>
    </row>
    <row r="110" spans="1:8" ht="31" x14ac:dyDescent="0.35">
      <c r="A110" s="187" t="s">
        <v>283</v>
      </c>
      <c r="B110" s="188" t="s">
        <v>285</v>
      </c>
      <c r="C110" s="189" t="s">
        <v>191</v>
      </c>
      <c r="D110" s="190">
        <v>20</v>
      </c>
      <c r="E110" s="191">
        <f>COMPOSICOES!G970</f>
        <v>6692.7907442615988</v>
      </c>
      <c r="F110" s="191">
        <f t="shared" si="7"/>
        <v>133855.81488523199</v>
      </c>
      <c r="G110" s="193">
        <f t="shared" si="5"/>
        <v>5.3501139566753501E-2</v>
      </c>
      <c r="H110" s="194">
        <f t="shared" si="6"/>
        <v>0.59930123042614958</v>
      </c>
    </row>
    <row r="111" spans="1:8" ht="46.5" x14ac:dyDescent="0.35">
      <c r="A111" s="187" t="s">
        <v>280</v>
      </c>
      <c r="B111" s="188" t="s">
        <v>282</v>
      </c>
      <c r="C111" s="189" t="s">
        <v>28</v>
      </c>
      <c r="D111" s="190">
        <v>25</v>
      </c>
      <c r="E111" s="191">
        <f>COMPOSICOES!G945</f>
        <v>4960.8174087624002</v>
      </c>
      <c r="F111" s="191">
        <f t="shared" si="7"/>
        <v>124020.43521906</v>
      </c>
      <c r="G111" s="193">
        <f t="shared" si="5"/>
        <v>4.9570013969684419E-2</v>
      </c>
      <c r="H111" s="194">
        <f t="shared" si="6"/>
        <v>0.64887124439583399</v>
      </c>
    </row>
    <row r="112" spans="1:8" ht="15.5" x14ac:dyDescent="0.35">
      <c r="A112" s="187" t="s">
        <v>250</v>
      </c>
      <c r="B112" s="188" t="s">
        <v>252</v>
      </c>
      <c r="C112" s="189" t="s">
        <v>28</v>
      </c>
      <c r="D112" s="190">
        <v>400</v>
      </c>
      <c r="E112" s="191">
        <f>COMPOSICOES!G829</f>
        <v>403.6737355432</v>
      </c>
      <c r="F112" s="191">
        <f t="shared" si="7"/>
        <v>161469.49421728001</v>
      </c>
      <c r="G112" s="193">
        <f t="shared" si="5"/>
        <v>6.4538114786411832E-2</v>
      </c>
      <c r="H112" s="194">
        <f t="shared" si="6"/>
        <v>0.71340935918224579</v>
      </c>
    </row>
    <row r="113" spans="1:8" ht="31" x14ac:dyDescent="0.35">
      <c r="A113" s="187" t="s">
        <v>294</v>
      </c>
      <c r="B113" s="188" t="s">
        <v>296</v>
      </c>
      <c r="C113" s="189" t="s">
        <v>290</v>
      </c>
      <c r="D113" s="190">
        <v>10</v>
      </c>
      <c r="E113" s="191">
        <f>COMPOSICOES!G1003</f>
        <v>21383.500657701701</v>
      </c>
      <c r="F113" s="191">
        <f t="shared" si="7"/>
        <v>213835.00657701702</v>
      </c>
      <c r="G113" s="193">
        <f t="shared" si="5"/>
        <v>8.5468207271709923E-2</v>
      </c>
      <c r="H113" s="194">
        <f t="shared" si="6"/>
        <v>0.79887756645395569</v>
      </c>
    </row>
    <row r="114" spans="1:8" ht="31" x14ac:dyDescent="0.35">
      <c r="A114" s="187" t="s">
        <v>323</v>
      </c>
      <c r="B114" s="188" t="s">
        <v>325</v>
      </c>
      <c r="C114" s="189" t="s">
        <v>28</v>
      </c>
      <c r="D114" s="190">
        <v>80</v>
      </c>
      <c r="E114" s="191">
        <f>COMPOSICOES!G1080</f>
        <v>3038.0016999999998</v>
      </c>
      <c r="F114" s="191">
        <f t="shared" si="7"/>
        <v>243040.136</v>
      </c>
      <c r="G114" s="193">
        <f t="shared" si="5"/>
        <v>9.7141272850996149E-2</v>
      </c>
      <c r="H114" s="194">
        <f t="shared" si="6"/>
        <v>0.89601883930495185</v>
      </c>
    </row>
    <row r="115" spans="1:8" ht="31" x14ac:dyDescent="0.35">
      <c r="A115" s="187" t="s">
        <v>291</v>
      </c>
      <c r="B115" s="188" t="s">
        <v>293</v>
      </c>
      <c r="C115" s="189" t="s">
        <v>290</v>
      </c>
      <c r="D115" s="190">
        <v>16</v>
      </c>
      <c r="E115" s="191">
        <f>COMPOSICOES!G992</f>
        <v>16259.5637100657</v>
      </c>
      <c r="F115" s="191">
        <f t="shared" si="7"/>
        <v>260153.01936105121</v>
      </c>
      <c r="G115" s="193">
        <f t="shared" si="5"/>
        <v>0.10398116069504816</v>
      </c>
      <c r="H115" s="194">
        <f t="shared" si="6"/>
        <v>1</v>
      </c>
    </row>
    <row r="116" spans="1:8" ht="15" customHeight="1" x14ac:dyDescent="0.35">
      <c r="A116" s="328"/>
      <c r="B116" s="328"/>
      <c r="C116" s="328"/>
      <c r="D116" s="328"/>
      <c r="E116" s="328"/>
      <c r="F116" s="328"/>
      <c r="G116" s="46"/>
      <c r="H116" s="46"/>
    </row>
    <row r="117" spans="1:8" ht="15.5" x14ac:dyDescent="0.35">
      <c r="A117" s="67"/>
      <c r="B117" s="67"/>
      <c r="C117" s="67"/>
      <c r="D117" s="67"/>
      <c r="E117" s="67"/>
      <c r="F117" s="67"/>
      <c r="G117" s="46"/>
      <c r="H117" s="46"/>
    </row>
    <row r="118" spans="1:8" x14ac:dyDescent="0.35">
      <c r="A118" s="46"/>
      <c r="B118" s="46"/>
      <c r="C118" s="46"/>
      <c r="D118" s="46"/>
      <c r="E118" s="46"/>
      <c r="F118" s="46"/>
      <c r="G118" s="46"/>
      <c r="H118" s="46"/>
    </row>
    <row r="119" spans="1:8" x14ac:dyDescent="0.35">
      <c r="A119" s="46"/>
      <c r="B119" s="46"/>
      <c r="C119" s="46"/>
      <c r="D119" s="46"/>
      <c r="E119" s="46"/>
      <c r="F119" s="46"/>
      <c r="G119" s="46"/>
      <c r="H119" s="46"/>
    </row>
    <row r="120" spans="1:8" ht="15.5" x14ac:dyDescent="0.35">
      <c r="A120" s="247" t="s">
        <v>836</v>
      </c>
      <c r="B120" s="247"/>
      <c r="C120" s="247"/>
      <c r="D120" s="247"/>
      <c r="E120" s="247"/>
      <c r="F120" s="247"/>
      <c r="G120" s="247"/>
      <c r="H120" s="247"/>
    </row>
    <row r="121" spans="1:8" ht="15.5" x14ac:dyDescent="0.35">
      <c r="A121" s="67"/>
      <c r="B121" s="67"/>
      <c r="C121" s="67"/>
      <c r="D121" s="67"/>
      <c r="E121" s="67"/>
      <c r="F121" s="67"/>
      <c r="G121" s="46"/>
      <c r="H121" s="46"/>
    </row>
    <row r="122" spans="1:8" ht="15.5" x14ac:dyDescent="0.35">
      <c r="A122" s="67"/>
      <c r="B122" s="67"/>
      <c r="C122" s="67"/>
      <c r="D122" s="67"/>
      <c r="E122" s="67"/>
      <c r="F122" s="67"/>
      <c r="G122" s="46"/>
      <c r="H122" s="46"/>
    </row>
    <row r="123" spans="1:8" ht="15.5" x14ac:dyDescent="0.35">
      <c r="A123" s="67"/>
      <c r="B123" s="67"/>
      <c r="C123" s="67"/>
      <c r="D123" s="67"/>
      <c r="E123" s="67"/>
      <c r="F123" s="67"/>
      <c r="G123" s="46"/>
      <c r="H123" s="46"/>
    </row>
    <row r="124" spans="1:8" ht="15.5" x14ac:dyDescent="0.35">
      <c r="A124" s="67"/>
      <c r="B124" s="67"/>
      <c r="C124" s="67"/>
      <c r="D124" s="67"/>
      <c r="E124" s="67"/>
      <c r="F124" s="67"/>
      <c r="G124" s="46"/>
      <c r="H124" s="46"/>
    </row>
    <row r="125" spans="1:8" ht="15.5" x14ac:dyDescent="0.35">
      <c r="A125" s="67" t="s">
        <v>840</v>
      </c>
      <c r="B125" s="67"/>
      <c r="C125" s="67"/>
      <c r="D125" s="67"/>
      <c r="E125" s="67"/>
      <c r="F125" s="67" t="s">
        <v>840</v>
      </c>
      <c r="G125" s="46"/>
      <c r="H125" s="46"/>
    </row>
    <row r="126" spans="1:8" ht="15.5" x14ac:dyDescent="0.35">
      <c r="A126" s="70" t="s">
        <v>793</v>
      </c>
      <c r="B126" s="67"/>
      <c r="C126" s="67"/>
      <c r="D126" s="70"/>
      <c r="E126" s="67"/>
      <c r="F126" s="70" t="s">
        <v>792</v>
      </c>
      <c r="G126" s="46"/>
      <c r="H126" s="46"/>
    </row>
    <row r="127" spans="1:8" ht="15.5" x14ac:dyDescent="0.35">
      <c r="A127" s="70" t="s">
        <v>791</v>
      </c>
      <c r="B127" s="67"/>
      <c r="C127" s="67"/>
      <c r="D127" s="70"/>
      <c r="E127" s="67"/>
      <c r="F127" s="70" t="s">
        <v>790</v>
      </c>
      <c r="G127" s="46"/>
      <c r="H127" s="46"/>
    </row>
    <row r="128" spans="1:8" ht="15.5" x14ac:dyDescent="0.35">
      <c r="A128" s="70" t="s">
        <v>789</v>
      </c>
      <c r="B128" s="67"/>
      <c r="C128" s="67"/>
      <c r="D128" s="70"/>
      <c r="E128" s="67"/>
      <c r="F128" s="70" t="s">
        <v>788</v>
      </c>
      <c r="G128" s="46"/>
      <c r="H128" s="46"/>
    </row>
    <row r="129" spans="1:8" ht="15.5" x14ac:dyDescent="0.35">
      <c r="A129" s="70" t="s">
        <v>787</v>
      </c>
      <c r="B129" s="67"/>
      <c r="C129" s="67"/>
      <c r="D129" s="67"/>
      <c r="E129" s="67"/>
      <c r="F129" s="67"/>
      <c r="G129" s="46"/>
      <c r="H129" s="46"/>
    </row>
  </sheetData>
  <sortState xmlns:xlrd2="http://schemas.microsoft.com/office/spreadsheetml/2017/richdata2" ref="A13:F115">
    <sortCondition ref="F13:F115"/>
  </sortState>
  <mergeCells count="7">
    <mergeCell ref="A116:F116"/>
    <mergeCell ref="A120:H120"/>
    <mergeCell ref="A12:F12"/>
    <mergeCell ref="A1:H7"/>
    <mergeCell ref="A8:H8"/>
    <mergeCell ref="A9:H9"/>
    <mergeCell ref="A10:H10"/>
  </mergeCells>
  <printOptions horizontalCentered="1" verticalCentered="1"/>
  <pageMargins left="0.51181102362204722" right="0.51181102362204722" top="0.51181102362204722" bottom="0.51181102362204722" header="0" footer="0"/>
  <pageSetup paperSize="9" scale="79" fitToWidth="2" fitToHeight="2" orientation="landscape" r:id="rId1"/>
  <headerFooter>
    <oddFooter>&amp;CAvenida Beta, Quadra 19, número 04, Loja 11, Sparta Center, Parque Atenas, São Luís, Maranhão
 CEP: 65.070-110 CNPJ: 00.175.218/0001-87
Contatos : (98) 98822-5608 - e-mail : abreu.empreendimentos@hotmail.com</oddFooter>
  </headerFooter>
  <rowBreaks count="3" manualBreakCount="3">
    <brk id="44" max="7" man="1"/>
    <brk id="85" max="7" man="1"/>
    <brk id="10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11</vt:i4>
      </vt:variant>
    </vt:vector>
  </HeadingPairs>
  <TitlesOfParts>
    <vt:vector size="19" baseType="lpstr">
      <vt:lpstr>CP</vt:lpstr>
      <vt:lpstr>RESUMO</vt:lpstr>
      <vt:lpstr>PLANILHA ORCAMENTARIA</vt:lpstr>
      <vt:lpstr>COMPOSICOES</vt:lpstr>
      <vt:lpstr>BDI </vt:lpstr>
      <vt:lpstr>ES</vt:lpstr>
      <vt:lpstr>CRONOGRAMA</vt:lpstr>
      <vt:lpstr>CURVA ABC</vt:lpstr>
      <vt:lpstr>'BDI '!Area_de_impressao</vt:lpstr>
      <vt:lpstr>COMPOSICOES!Area_de_impressao</vt:lpstr>
      <vt:lpstr>CP!Area_de_impressao</vt:lpstr>
      <vt:lpstr>CRONOGRAMA!Area_de_impressao</vt:lpstr>
      <vt:lpstr>'CURVA ABC'!Area_de_impressao</vt:lpstr>
      <vt:lpstr>ES!Area_de_impressao</vt:lpstr>
      <vt:lpstr>'PLANILHA ORCAMENTARIA'!Area_de_impressao</vt:lpstr>
      <vt:lpstr>RESUMO!Area_de_impressao</vt:lpstr>
      <vt:lpstr>JR_PAGE_ANCHOR_0_1</vt:lpstr>
      <vt:lpstr>'CURVA ABC'!JR_PAGE_ANCHOR_1_1</vt:lpstr>
      <vt:lpstr>JR_PAGE_ANCHOR_1_1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2025-05-08T18:38:10Z</dcterms:created>
  <dcterms:modified xsi:type="dcterms:W3CDTF">2025-05-08T18:38:27Z</dcterms:modified>
</cp:coreProperties>
</file>